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PHU TRACH 2026\8.HĐND NĂM 2026\kỳ họp thứ 2\"/>
    </mc:Choice>
  </mc:AlternateContent>
  <xr:revisionPtr revIDLastSave="0" documentId="13_ncr:1_{A602F3A8-F445-424D-83DC-1BC076FAFCA7}" xr6:coauthVersionLast="47" xr6:coauthVersionMax="47" xr10:uidLastSave="{00000000-0000-0000-0000-000000000000}"/>
  <bookViews>
    <workbookView xWindow="-120" yWindow="-120" windowWidth="20730" windowHeight="11160" activeTab="2" xr2:uid="{405F4FC6-70DB-48B4-A802-33DF0E8CCA33}"/>
  </bookViews>
  <sheets>
    <sheet name="01" sheetId="1" r:id="rId1"/>
    <sheet name="02" sheetId="2" r:id="rId2"/>
    <sheet name="03" sheetId="4" r:id="rId3"/>
  </sheets>
  <definedNames>
    <definedName name="_xlnm.Print_Titles" localSheetId="1">'02'!$6:$7</definedName>
    <definedName name="_xlnm.Print_Titles" localSheetId="2">'03'!$5:$7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 i="4" l="1"/>
  <c r="E28" i="4"/>
  <c r="F28" i="4"/>
  <c r="G28" i="4"/>
  <c r="H28" i="4"/>
  <c r="I28" i="4"/>
  <c r="J28" i="4"/>
  <c r="K28" i="4"/>
  <c r="L28" i="4"/>
  <c r="C28" i="4"/>
  <c r="E89" i="2"/>
  <c r="H13" i="2"/>
  <c r="H11" i="2"/>
  <c r="H10" i="2"/>
  <c r="F122" i="2"/>
  <c r="F121" i="2"/>
  <c r="F120" i="2"/>
  <c r="F119" i="2"/>
  <c r="F118" i="2"/>
  <c r="F116" i="2"/>
  <c r="F89" i="2"/>
  <c r="F110" i="2"/>
  <c r="F88" i="2"/>
  <c r="F87" i="2"/>
  <c r="F86" i="2"/>
  <c r="F85" i="2"/>
  <c r="F84" i="2"/>
  <c r="F83" i="2"/>
  <c r="F82" i="2"/>
  <c r="H67" i="2"/>
  <c r="H42" i="2"/>
  <c r="D44" i="2"/>
  <c r="D32" i="2"/>
  <c r="D30" i="2" l="1"/>
  <c r="D10" i="2" s="1"/>
  <c r="D41" i="2"/>
  <c r="D107" i="2" l="1"/>
  <c r="E84" i="2"/>
  <c r="E83" i="2"/>
  <c r="E82" i="2"/>
  <c r="E117" i="2"/>
  <c r="D118" i="2" l="1"/>
  <c r="D116" i="2" s="1"/>
  <c r="C118" i="2"/>
  <c r="C116" i="2" s="1"/>
  <c r="E114" i="2"/>
  <c r="F114" i="2"/>
  <c r="E115" i="2"/>
  <c r="F115" i="2"/>
  <c r="D111" i="2"/>
  <c r="C111" i="2"/>
  <c r="F113" i="2"/>
  <c r="E113" i="2"/>
  <c r="F112" i="2"/>
  <c r="E112" i="2"/>
  <c r="E108" i="2"/>
  <c r="F108" i="2"/>
  <c r="E109" i="2"/>
  <c r="F109" i="2"/>
  <c r="C107" i="2"/>
  <c r="E107" i="2" s="1"/>
  <c r="C110" i="2" l="1"/>
  <c r="F111" i="2"/>
  <c r="D110" i="2"/>
  <c r="E111" i="2"/>
  <c r="E110" i="2" s="1"/>
  <c r="E118" i="2"/>
  <c r="F107" i="2"/>
  <c r="D100" i="2"/>
  <c r="F100" i="2" s="1"/>
  <c r="F92" i="2"/>
  <c r="F93" i="2"/>
  <c r="F94" i="2"/>
  <c r="F95" i="2"/>
  <c r="F96" i="2"/>
  <c r="F97" i="2"/>
  <c r="F98" i="2"/>
  <c r="F99" i="2"/>
  <c r="F101" i="2"/>
  <c r="F102" i="2"/>
  <c r="F103" i="2"/>
  <c r="F104" i="2"/>
  <c r="F105" i="2"/>
  <c r="F106" i="2"/>
  <c r="C89" i="2"/>
  <c r="D86" i="2"/>
  <c r="C86" i="2"/>
  <c r="E91" i="2"/>
  <c r="E92" i="2"/>
  <c r="E93" i="2"/>
  <c r="E94" i="2"/>
  <c r="E95" i="2"/>
  <c r="E96" i="2"/>
  <c r="E97" i="2"/>
  <c r="E98" i="2"/>
  <c r="E99" i="2"/>
  <c r="E101" i="2"/>
  <c r="E102" i="2"/>
  <c r="E103" i="2"/>
  <c r="E104" i="2"/>
  <c r="E105" i="2"/>
  <c r="E106" i="2"/>
  <c r="E87" i="2"/>
  <c r="E88" i="2"/>
  <c r="E90" i="2"/>
  <c r="J86" i="2" l="1"/>
  <c r="E86" i="2"/>
  <c r="C85" i="2"/>
  <c r="C81" i="2" s="1"/>
  <c r="E100" i="2"/>
  <c r="D89" i="2"/>
  <c r="D85" i="2" s="1"/>
  <c r="E85" i="2" l="1"/>
  <c r="D81" i="2"/>
  <c r="F91" i="2"/>
  <c r="A4" i="1" l="1"/>
  <c r="H10" i="4" l="1"/>
  <c r="D9" i="4" l="1"/>
  <c r="E9" i="4"/>
  <c r="G9" i="4"/>
  <c r="I9" i="4"/>
  <c r="J9" i="4"/>
  <c r="C9" i="4"/>
  <c r="F10" i="4"/>
  <c r="F9" i="4" s="1"/>
  <c r="H9" i="4"/>
  <c r="A3" i="4" l="1"/>
  <c r="L27" i="4"/>
  <c r="L26" i="4"/>
  <c r="L25" i="4"/>
  <c r="L24" i="4"/>
  <c r="L23" i="4"/>
  <c r="L22" i="4"/>
  <c r="K21" i="4"/>
  <c r="J21" i="4"/>
  <c r="I21" i="4"/>
  <c r="H21" i="4"/>
  <c r="G21" i="4"/>
  <c r="F21" i="4"/>
  <c r="E21" i="4"/>
  <c r="D21" i="4"/>
  <c r="C21" i="4"/>
  <c r="L20" i="4"/>
  <c r="L19" i="4" s="1"/>
  <c r="K20" i="4"/>
  <c r="K19" i="4" s="1"/>
  <c r="J19" i="4"/>
  <c r="I19" i="4"/>
  <c r="H19" i="4"/>
  <c r="G19" i="4"/>
  <c r="F19" i="4"/>
  <c r="E19" i="4"/>
  <c r="D19" i="4"/>
  <c r="C19" i="4"/>
  <c r="L16" i="4"/>
  <c r="K16" i="4"/>
  <c r="L15" i="4"/>
  <c r="K15" i="4"/>
  <c r="L14" i="4"/>
  <c r="K14" i="4"/>
  <c r="L13" i="4"/>
  <c r="K13" i="4"/>
  <c r="L12" i="4"/>
  <c r="K12" i="4"/>
  <c r="L11" i="4"/>
  <c r="K11" i="4"/>
  <c r="L10" i="4"/>
  <c r="K10" i="4"/>
  <c r="L18" i="4"/>
  <c r="L17" i="4" s="1"/>
  <c r="K18" i="4"/>
  <c r="K17" i="4" s="1"/>
  <c r="J17" i="4"/>
  <c r="I17" i="4"/>
  <c r="H17" i="4"/>
  <c r="G17" i="4"/>
  <c r="F17" i="4"/>
  <c r="E17" i="4"/>
  <c r="D17" i="4"/>
  <c r="C17" i="4"/>
  <c r="C57" i="2"/>
  <c r="G14" i="1"/>
  <c r="I25" i="1"/>
  <c r="I26" i="1"/>
  <c r="I27" i="1"/>
  <c r="I28" i="1"/>
  <c r="I29" i="1"/>
  <c r="I30" i="1"/>
  <c r="I31" i="1"/>
  <c r="I32" i="1"/>
  <c r="I33" i="1"/>
  <c r="M32" i="1"/>
  <c r="K32" i="1"/>
  <c r="O32" i="1"/>
  <c r="I15" i="1"/>
  <c r="J15" i="1"/>
  <c r="K15" i="1"/>
  <c r="L15" i="1"/>
  <c r="I16" i="1"/>
  <c r="J16" i="1"/>
  <c r="K16" i="1"/>
  <c r="L16" i="1"/>
  <c r="I17" i="1"/>
  <c r="J17" i="1"/>
  <c r="I18" i="1"/>
  <c r="J18" i="1"/>
  <c r="I19" i="1"/>
  <c r="K19" i="1"/>
  <c r="I20" i="1"/>
  <c r="J20" i="1"/>
  <c r="J26" i="1"/>
  <c r="J27" i="1"/>
  <c r="K28" i="1"/>
  <c r="J29" i="1"/>
  <c r="K29" i="1"/>
  <c r="L29" i="1"/>
  <c r="J30" i="1"/>
  <c r="K30" i="1"/>
  <c r="L30" i="1"/>
  <c r="I34" i="1"/>
  <c r="J34" i="1"/>
  <c r="I36" i="1"/>
  <c r="J36" i="1"/>
  <c r="I37" i="1"/>
  <c r="J37" i="1"/>
  <c r="L9" i="4" l="1"/>
  <c r="K9" i="4"/>
  <c r="L21" i="4"/>
  <c r="O33" i="1"/>
  <c r="K33" i="1"/>
  <c r="M33" i="1"/>
  <c r="C69" i="2"/>
  <c r="E36" i="2"/>
  <c r="E37" i="2"/>
  <c r="E38" i="2"/>
  <c r="E39" i="2"/>
  <c r="E40" i="2"/>
  <c r="E41" i="2"/>
  <c r="E44" i="2"/>
  <c r="E54" i="2"/>
  <c r="E55" i="2"/>
  <c r="E56" i="2"/>
  <c r="E63" i="2"/>
  <c r="E64" i="2"/>
  <c r="E65" i="2"/>
  <c r="E66" i="2"/>
  <c r="E67" i="2"/>
  <c r="E68" i="2"/>
  <c r="E70" i="2"/>
  <c r="E71" i="2"/>
  <c r="E72" i="2"/>
  <c r="E73" i="2"/>
  <c r="E74" i="2"/>
  <c r="E75" i="2"/>
  <c r="E76" i="2"/>
  <c r="E77" i="2"/>
  <c r="E78" i="2"/>
  <c r="E79" i="2"/>
  <c r="E80" i="2"/>
  <c r="E58" i="2"/>
  <c r="E59" i="2"/>
  <c r="F15" i="2"/>
  <c r="F16" i="2"/>
  <c r="F36" i="2"/>
  <c r="F37" i="2"/>
  <c r="F38" i="2"/>
  <c r="F39" i="2"/>
  <c r="F40" i="2"/>
  <c r="F41" i="2"/>
  <c r="F44" i="2"/>
  <c r="F54" i="2"/>
  <c r="F55" i="2"/>
  <c r="F56" i="2"/>
  <c r="F63" i="2"/>
  <c r="F64" i="2"/>
  <c r="F65" i="2"/>
  <c r="F66" i="2"/>
  <c r="F67" i="2"/>
  <c r="F68" i="2"/>
  <c r="F70" i="2"/>
  <c r="F71" i="2"/>
  <c r="F72" i="2"/>
  <c r="F73" i="2"/>
  <c r="F74" i="2"/>
  <c r="F75" i="2"/>
  <c r="F76" i="2"/>
  <c r="F77" i="2"/>
  <c r="F78" i="2"/>
  <c r="F79" i="2"/>
  <c r="F80" i="2"/>
  <c r="F58" i="2"/>
  <c r="F59" i="2"/>
  <c r="D69" i="2"/>
  <c r="E69" i="2" l="1"/>
  <c r="F69" i="2"/>
  <c r="D57" i="2" l="1"/>
  <c r="F57" i="2" l="1"/>
  <c r="E57" i="2"/>
  <c r="D62" i="2"/>
  <c r="F90" i="2" l="1"/>
  <c r="D61" i="2"/>
  <c r="D9" i="2" s="1"/>
  <c r="E81" i="2" l="1"/>
  <c r="F81" i="2"/>
  <c r="F17" i="2"/>
  <c r="C42" i="2"/>
  <c r="C43" i="2"/>
  <c r="D43" i="2" s="1"/>
  <c r="C35" i="2"/>
  <c r="C33" i="2"/>
  <c r="C34" i="2"/>
  <c r="C32" i="2"/>
  <c r="F32" i="2" s="1"/>
  <c r="C62" i="2"/>
  <c r="M19" i="1"/>
  <c r="M28" i="1"/>
  <c r="M30" i="1"/>
  <c r="M31" i="1"/>
  <c r="M34" i="1"/>
  <c r="M36" i="1"/>
  <c r="M37" i="1"/>
  <c r="O19" i="1"/>
  <c r="O28" i="1"/>
  <c r="O31" i="1"/>
  <c r="L77" i="2"/>
  <c r="J77" i="2"/>
  <c r="C14" i="2"/>
  <c r="C12" i="2" s="1"/>
  <c r="C11" i="2" s="1"/>
  <c r="D8" i="2"/>
  <c r="P19" i="1"/>
  <c r="N37" i="1"/>
  <c r="N36" i="1"/>
  <c r="N34" i="1"/>
  <c r="N30" i="1"/>
  <c r="N19" i="1"/>
  <c r="H23" i="1"/>
  <c r="H24" i="1"/>
  <c r="G24" i="1"/>
  <c r="G23" i="1"/>
  <c r="H37" i="1"/>
  <c r="H36" i="1"/>
  <c r="H34" i="1"/>
  <c r="P34" i="1" s="1"/>
  <c r="G35" i="1"/>
  <c r="F35" i="1"/>
  <c r="E35" i="1"/>
  <c r="D35" i="1"/>
  <c r="C35" i="1"/>
  <c r="F30" i="1"/>
  <c r="O30" i="1" s="1"/>
  <c r="F29" i="1"/>
  <c r="O29" i="1" s="1"/>
  <c r="E29" i="1"/>
  <c r="N29" i="1" s="1"/>
  <c r="D27" i="1"/>
  <c r="E26" i="1"/>
  <c r="N26" i="1" s="1"/>
  <c r="D26" i="1"/>
  <c r="E25" i="1"/>
  <c r="M25" i="1" s="1"/>
  <c r="D25" i="1"/>
  <c r="K25" i="1" s="1"/>
  <c r="E24" i="1"/>
  <c r="D24" i="1"/>
  <c r="E23" i="1"/>
  <c r="D23" i="1"/>
  <c r="C22" i="1"/>
  <c r="C21" i="1" s="1"/>
  <c r="D20" i="1"/>
  <c r="D18" i="1"/>
  <c r="D17" i="1"/>
  <c r="F16" i="1"/>
  <c r="O16" i="1" s="1"/>
  <c r="E16" i="1"/>
  <c r="N16" i="1" s="1"/>
  <c r="E15" i="1"/>
  <c r="F15" i="1" s="1"/>
  <c r="P15" i="1" s="1"/>
  <c r="C14" i="1"/>
  <c r="I24" i="1" l="1"/>
  <c r="N24" i="1"/>
  <c r="I23" i="1"/>
  <c r="N23" i="1"/>
  <c r="E26" i="2"/>
  <c r="F26" i="2"/>
  <c r="E34" i="2"/>
  <c r="F34" i="2"/>
  <c r="D18" i="2"/>
  <c r="F19" i="2"/>
  <c r="E27" i="2"/>
  <c r="F27" i="2"/>
  <c r="F33" i="2"/>
  <c r="E33" i="2"/>
  <c r="F35" i="2"/>
  <c r="E35" i="2"/>
  <c r="E21" i="2"/>
  <c r="F21" i="2"/>
  <c r="F43" i="2"/>
  <c r="E43" i="2"/>
  <c r="E20" i="2"/>
  <c r="F20" i="2"/>
  <c r="E22" i="2"/>
  <c r="F22" i="2"/>
  <c r="F42" i="2"/>
  <c r="E42" i="2"/>
  <c r="E23" i="2"/>
  <c r="F23" i="2"/>
  <c r="E24" i="2"/>
  <c r="F24" i="2"/>
  <c r="C61" i="2"/>
  <c r="E62" i="2"/>
  <c r="F62" i="2"/>
  <c r="E25" i="2"/>
  <c r="F25" i="2"/>
  <c r="M29" i="1"/>
  <c r="H22" i="1"/>
  <c r="K23" i="1"/>
  <c r="L23" i="1"/>
  <c r="L18" i="1"/>
  <c r="K18" i="1"/>
  <c r="K26" i="1"/>
  <c r="L26" i="1"/>
  <c r="I35" i="1"/>
  <c r="J35" i="1"/>
  <c r="K34" i="1"/>
  <c r="L34" i="1"/>
  <c r="M24" i="1"/>
  <c r="K37" i="1"/>
  <c r="L37" i="1"/>
  <c r="J24" i="1"/>
  <c r="K20" i="1"/>
  <c r="L20" i="1"/>
  <c r="K24" i="1"/>
  <c r="L24" i="1"/>
  <c r="L27" i="1"/>
  <c r="K27" i="1"/>
  <c r="P36" i="1"/>
  <c r="K36" i="1"/>
  <c r="L36" i="1"/>
  <c r="K17" i="1"/>
  <c r="L17" i="1"/>
  <c r="M23" i="1"/>
  <c r="J23" i="1"/>
  <c r="M35" i="1"/>
  <c r="E20" i="1"/>
  <c r="N20" i="1" s="1"/>
  <c r="F26" i="1"/>
  <c r="O26" i="1" s="1"/>
  <c r="F23" i="1"/>
  <c r="O23" i="1" s="1"/>
  <c r="E27" i="1"/>
  <c r="N27" i="1" s="1"/>
  <c r="E22" i="1"/>
  <c r="F24" i="1"/>
  <c r="P24" i="1" s="1"/>
  <c r="F25" i="1"/>
  <c r="O25" i="1" s="1"/>
  <c r="E18" i="1"/>
  <c r="N18" i="1" s="1"/>
  <c r="C30" i="2"/>
  <c r="C10" i="2" s="1"/>
  <c r="C9" i="2" s="1"/>
  <c r="P37" i="1"/>
  <c r="M77" i="2"/>
  <c r="E19" i="2"/>
  <c r="O24" i="1"/>
  <c r="O37" i="1"/>
  <c r="M26" i="1"/>
  <c r="M16" i="1"/>
  <c r="M15" i="1"/>
  <c r="O36" i="1"/>
  <c r="O34" i="1"/>
  <c r="O15" i="1"/>
  <c r="N35" i="1"/>
  <c r="N15" i="1"/>
  <c r="P16" i="1"/>
  <c r="P30" i="1"/>
  <c r="P29" i="1"/>
  <c r="E32" i="2"/>
  <c r="E16" i="2"/>
  <c r="E15" i="2"/>
  <c r="C18" i="2"/>
  <c r="G22" i="1"/>
  <c r="G21" i="1" s="1"/>
  <c r="H35" i="1"/>
  <c r="H14" i="1"/>
  <c r="D14" i="1"/>
  <c r="D22" i="1"/>
  <c r="D21" i="1" s="1"/>
  <c r="E17" i="1"/>
  <c r="E21" i="1" l="1"/>
  <c r="F20" i="1"/>
  <c r="O20" i="1" s="1"/>
  <c r="P23" i="1"/>
  <c r="H21" i="1"/>
  <c r="F18" i="2"/>
  <c r="F61" i="2"/>
  <c r="E61" i="2"/>
  <c r="F30" i="2"/>
  <c r="I21" i="1"/>
  <c r="P26" i="1"/>
  <c r="M20" i="1"/>
  <c r="I22" i="1"/>
  <c r="J22" i="1"/>
  <c r="I14" i="1"/>
  <c r="J14" i="1"/>
  <c r="K14" i="1"/>
  <c r="L14" i="1"/>
  <c r="F18" i="1"/>
  <c r="O18" i="1" s="1"/>
  <c r="O35" i="1"/>
  <c r="K35" i="1"/>
  <c r="L35" i="1"/>
  <c r="K22" i="1"/>
  <c r="L22" i="1"/>
  <c r="M27" i="1"/>
  <c r="C13" i="1"/>
  <c r="F27" i="1"/>
  <c r="O27" i="1" s="1"/>
  <c r="M22" i="1"/>
  <c r="M18" i="1"/>
  <c r="E18" i="2"/>
  <c r="N17" i="1"/>
  <c r="M17" i="1"/>
  <c r="N22" i="1"/>
  <c r="P35" i="1"/>
  <c r="P20" i="1"/>
  <c r="E30" i="2"/>
  <c r="H12" i="1"/>
  <c r="H13" i="1"/>
  <c r="C12" i="1"/>
  <c r="F22" i="1"/>
  <c r="P22" i="1" s="1"/>
  <c r="K21" i="1"/>
  <c r="F17" i="1"/>
  <c r="O17" i="1" s="1"/>
  <c r="E14" i="1"/>
  <c r="E12" i="1" s="1"/>
  <c r="O22" i="1" l="1"/>
  <c r="F21" i="1"/>
  <c r="P18" i="1"/>
  <c r="P27" i="1"/>
  <c r="L21" i="1"/>
  <c r="L13" i="1"/>
  <c r="G13" i="1"/>
  <c r="J21" i="1"/>
  <c r="G12" i="1"/>
  <c r="D13" i="1"/>
  <c r="K13" i="1" s="1"/>
  <c r="N21" i="1"/>
  <c r="M21" i="1"/>
  <c r="M14" i="1"/>
  <c r="N14" i="1"/>
  <c r="P17" i="1"/>
  <c r="E17" i="2"/>
  <c r="D14" i="2"/>
  <c r="D12" i="1"/>
  <c r="K12" i="1" s="1"/>
  <c r="O21" i="1"/>
  <c r="E13" i="1"/>
  <c r="F14" i="1"/>
  <c r="O14" i="1" s="1"/>
  <c r="F14" i="2" l="1"/>
  <c r="L12" i="1"/>
  <c r="N13" i="1"/>
  <c r="N12" i="1"/>
  <c r="J12" i="1"/>
  <c r="M12" i="1"/>
  <c r="I12" i="1"/>
  <c r="I13" i="1"/>
  <c r="J13" i="1"/>
  <c r="M13" i="1"/>
  <c r="P14" i="1"/>
  <c r="P21" i="1"/>
  <c r="E14" i="2"/>
  <c r="D12" i="2"/>
  <c r="F12" i="1"/>
  <c r="F13" i="1"/>
  <c r="O13" i="1" s="1"/>
  <c r="D11" i="2" l="1"/>
  <c r="F12" i="2"/>
  <c r="O12" i="1"/>
  <c r="P12" i="1"/>
  <c r="P13" i="1"/>
  <c r="E12" i="2"/>
  <c r="F11" i="2" l="1"/>
  <c r="E11" i="2"/>
  <c r="F10" i="2" l="1"/>
  <c r="E10" i="2"/>
  <c r="F9" i="2" l="1"/>
  <c r="E9" i="2"/>
</calcChain>
</file>

<file path=xl/sharedStrings.xml><?xml version="1.0" encoding="utf-8"?>
<sst xmlns="http://schemas.openxmlformats.org/spreadsheetml/2006/main" count="314" uniqueCount="244">
  <si>
    <t>DỰ TOÁN CHI TIẾT THU NGÂN SÁCH TRÊN ĐỊA BÀN NĂM 2026</t>
  </si>
  <si>
    <t>XÃ PHÚ TRẠCH</t>
  </si>
  <si>
    <t>Đơn vị: Triệu đồng</t>
  </si>
  <si>
    <t>TT</t>
  </si>
  <si>
    <t>Chỉ tiêu</t>
  </si>
  <si>
    <t>Dự toán Tỉnh giao 2026</t>
  </si>
  <si>
    <t>Dự toán xã giao năm 2026</t>
  </si>
  <si>
    <t>NSNN</t>
  </si>
  <si>
    <t>Xã được hưởng</t>
  </si>
  <si>
    <t>Tuyệt đối</t>
  </si>
  <si>
    <t>Tương đối (%)</t>
  </si>
  <si>
    <t>Tổng thu NSNN trên địa bàn</t>
  </si>
  <si>
    <t>I</t>
  </si>
  <si>
    <t>Các khoản thu 100%</t>
  </si>
  <si>
    <t>Thuế sử dụng đất phi NN</t>
  </si>
  <si>
    <t>Lệ phí trước bạ</t>
  </si>
  <si>
    <t>Thu từ quỹ đất công ích và thu hoa lợi công sản khác</t>
  </si>
  <si>
    <t>Thu đóng góp tự nguyện các tổ chức, cá nhân</t>
  </si>
  <si>
    <t xml:space="preserve"> Thu khác</t>
  </si>
  <si>
    <t>II</t>
  </si>
  <si>
    <t>Các khoản thu phân chia theo tỷ lệ phần trăm (%)</t>
  </si>
  <si>
    <t>Thu từ khu vực kinh tế ngoài quốc doanh</t>
  </si>
  <si>
    <t>- Thuế giá trị gia tăng</t>
  </si>
  <si>
    <t>- Thuế thu nhập doanh nghiệp</t>
  </si>
  <si>
    <t>- Thuế tài nguyên</t>
  </si>
  <si>
    <t xml:space="preserve"> - Thuế tiêu thụ đặc biệt</t>
  </si>
  <si>
    <t xml:space="preserve"> Thuế thu nhập cá nhân</t>
  </si>
  <si>
    <t>Phí BVMT đối với khai thác khoáng sản</t>
  </si>
  <si>
    <t>Thu tiền thuê đất</t>
  </si>
  <si>
    <t>Thu tiền sử dụng đất</t>
  </si>
  <si>
    <t>Thu tiền cấp quyền khai thác khoáng sản</t>
  </si>
  <si>
    <t>III</t>
  </si>
  <si>
    <t>Thu bổ sung CĐ cấp trên</t>
  </si>
  <si>
    <t>Thu bổ sung cân đối</t>
  </si>
  <si>
    <t>Thu bổ sung có mục tiêu</t>
  </si>
  <si>
    <t>Tổng thu</t>
  </si>
  <si>
    <t>IV</t>
  </si>
  <si>
    <t>Phụ lục số 02</t>
  </si>
  <si>
    <t>STT</t>
  </si>
  <si>
    <t xml:space="preserve">Nội dung </t>
  </si>
  <si>
    <t>So sánh</t>
  </si>
  <si>
    <t>A</t>
  </si>
  <si>
    <t>B</t>
  </si>
  <si>
    <t>3=2-1</t>
  </si>
  <si>
    <t>4=2/1</t>
  </si>
  <si>
    <t>TỔNG CHI NSĐP</t>
  </si>
  <si>
    <t>CHI CÂN ĐỐI NSĐP</t>
  </si>
  <si>
    <t>Chi đầu tư phát triển</t>
  </si>
  <si>
    <t>Chi đầu tư cho các dự án</t>
  </si>
  <si>
    <t xml:space="preserve">Trong đó: </t>
  </si>
  <si>
    <t>Chi tiết theo từng nguồn vốn</t>
  </si>
  <si>
    <t>Nguồn vốn tập trung</t>
  </si>
  <si>
    <t>Nguồn thu từ tiền đất</t>
  </si>
  <si>
    <t>Chi tiết theo từng lĩnh vực</t>
  </si>
  <si>
    <t>Chi quốc phòng</t>
  </si>
  <si>
    <t>Chi Giáo dục, đào tạo và dạy nghề</t>
  </si>
  <si>
    <t>Chi Y tế, dân số và gia đình</t>
  </si>
  <si>
    <t>Chi Văn hoá thông tin</t>
  </si>
  <si>
    <t>Chi Phát thanh, truyền hình, thông tấn</t>
  </si>
  <si>
    <t>Chi Bảo vệ môi trường</t>
  </si>
  <si>
    <t>Chi hoạt động kinh tế</t>
  </si>
  <si>
    <t>Chi hoạt động của các cơ quan quản lý nhà nước, đảng, đoàn thể</t>
  </si>
  <si>
    <t>Chi khác</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</si>
  <si>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</si>
  <si>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</si>
  <si>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</si>
  <si>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Trong đó:</t>
  </si>
  <si>
    <t>Chi an ninh và trật tự an toàn xã hội</t>
  </si>
  <si>
    <t>Chi Thể dục thể thao</t>
  </si>
  <si>
    <t>Chi Bảo đảm xã hội</t>
  </si>
  <si>
    <t>Chi ngành, lĩnh vực khác</t>
  </si>
  <si>
    <t>THỰC HIỆN CHI NGÂN SÁCH ĐỊA PHƯƠNG 6 THÁNG ĐẦU NĂM 2026</t>
  </si>
  <si>
    <t>Dự toán năm 2026</t>
  </si>
  <si>
    <t xml:space="preserve"> Ước thực hiện 6 tháng năm 2026</t>
  </si>
  <si>
    <t>Ước thực hiện 6 tháng</t>
  </si>
  <si>
    <t>KHCN, Chuyển đổi số</t>
  </si>
  <si>
    <t>Tiết kiệm hụt thu</t>
  </si>
  <si>
    <t xml:space="preserve">Tiết kiệm 10% </t>
  </si>
  <si>
    <t>V</t>
  </si>
  <si>
    <t>VI</t>
  </si>
  <si>
    <t>Sự nghiệp giáo dục, đào tạo</t>
  </si>
  <si>
    <t>Sự nghiệp y tế</t>
  </si>
  <si>
    <t>Sự nghiệp đảm bảo xã hội</t>
  </si>
  <si>
    <t>Quản lý nhà nước, đảng, đoàn thể</t>
  </si>
  <si>
    <t>Chi Quốc phòng</t>
  </si>
  <si>
    <t>Chi an ninh</t>
  </si>
  <si>
    <t>Kinh phí tặng quà đảng viên từ 70 năm tuổi Đảng trở lên theo chương trình tổ chức các hoạt động mừng Đảng, mừng Xuân đón Tết Nguyên đán Bính Ngọ năm 2026</t>
  </si>
  <si>
    <t>Kinh phí phục vụ công tác bầu cử đại biểu Quốc hội khóa XVI và đại biểu Hội đồng nhân dân các cấp nhiệm kỳ 2026-2031 trên địa bàn xã</t>
  </si>
  <si>
    <t>Kinh phí hỗ trợ bảo vệ đất trồng lúa</t>
  </si>
  <si>
    <t>Thực hiện chính sách ưu đãi người có công với cách mạng</t>
  </si>
  <si>
    <t>Sắp xếp đơn vị hành chính</t>
  </si>
  <si>
    <t>Kinh phí lương và hoạt động của Trạm y tế</t>
  </si>
  <si>
    <t>Chi BSCMT đầu năm</t>
  </si>
  <si>
    <t>Chi BSCMT trong năm</t>
  </si>
  <si>
    <t>Kinh phí phục vụ công tác bầu cử đại biểu Quốc hội khóa XVI và đại biểu Hội đồng nhân dân các cấp nhiệm kỳ 2026-2031</t>
  </si>
  <si>
    <t>Kinh phí Cải tạo, nâng cấp hệ thống thoát nước khu dân cư thôn Xuân Hải, xã Phú Trạch (Khu vực Nhà văn hóa thôn)</t>
  </si>
  <si>
    <t>Chương trình MTQG nông thôn mới</t>
  </si>
  <si>
    <t>Xã hưởng</t>
  </si>
  <si>
    <t>So sánh / dự toán xã giao</t>
  </si>
  <si>
    <t>So sánh / dự toán tỉnh giao</t>
  </si>
  <si>
    <t>7=5-1</t>
  </si>
  <si>
    <t>8=5/1*100</t>
  </si>
  <si>
    <t>9=6-2</t>
  </si>
  <si>
    <t>10=6/2*100</t>
  </si>
  <si>
    <t>11=5-3</t>
  </si>
  <si>
    <t>12=5/3*100</t>
  </si>
  <si>
    <t>13=6-4</t>
  </si>
  <si>
    <t>14=6/4*100</t>
  </si>
  <si>
    <t>Thu phí, lệ phí xã hưởng</t>
  </si>
  <si>
    <t xml:space="preserve"> Thu khác TW, tỉnh hưởng</t>
  </si>
  <si>
    <t>Thu phí, lệ phí TW tỉnh hưởng</t>
  </si>
  <si>
    <t>Chưa phân bổ</t>
  </si>
  <si>
    <t>Chi bổ sung có mục tiêu</t>
  </si>
  <si>
    <t>Chi dự phòng</t>
  </si>
  <si>
    <t>Chi từ chuyển nguồn năm trước sang</t>
  </si>
  <si>
    <t>Tiết kiệm chi đầu tư</t>
  </si>
  <si>
    <t>1.1</t>
  </si>
  <si>
    <t>1.2</t>
  </si>
  <si>
    <t>1.3</t>
  </si>
  <si>
    <t>1.4</t>
  </si>
  <si>
    <t>1.5</t>
  </si>
  <si>
    <t>1.6</t>
  </si>
  <si>
    <t>2.1</t>
  </si>
  <si>
    <t>2.2</t>
  </si>
  <si>
    <t>2.3</t>
  </si>
  <si>
    <t>2.4</t>
  </si>
  <si>
    <t>2.5</t>
  </si>
  <si>
    <t>2.6</t>
  </si>
  <si>
    <t>2.7</t>
  </si>
  <si>
    <t>2.8</t>
  </si>
  <si>
    <t>2.9</t>
  </si>
  <si>
    <t>2.10</t>
  </si>
  <si>
    <t>2.11</t>
  </si>
  <si>
    <t>Kinh phí thăm hỏi gia đình bà mẹ VNAH đã từ trần theo chương trình tổ chức các hoạt động mừng Đảng, mừng Xuân đón Tết Nguyên đán Bính Ngọ năm 2026</t>
  </si>
  <si>
    <t>Hỗ trợ bảo vệ rừng sản xuất là rừng tự nhiên trong thời gian đóng cửa</t>
  </si>
  <si>
    <t>Kinh phí hổ trợ đối với lâm nghiệp thiệt hại do bão năm 2025</t>
  </si>
  <si>
    <t>Kinh phí hổ trợ khắc phục dịch bệnh động vật dịch tả lợn Châu Phi năm 2025</t>
  </si>
  <si>
    <t>ĐVT: Đồng</t>
  </si>
  <si>
    <t>Tên Quỹ</t>
  </si>
  <si>
    <t>Tổng nguồn vốn phát sinh trong năm</t>
  </si>
  <si>
    <t>Tổng sử dụng nguồn vốn trong năm</t>
  </si>
  <si>
    <t>Chênh lệch nguồn trong năm</t>
  </si>
  <si>
    <t>Tổng số</t>
  </si>
  <si>
    <r>
      <t xml:space="preserve">Trong đó: Hỗ trợ từ NSĐP </t>
    </r>
    <r>
      <rPr>
        <sz val="12"/>
        <rFont val="Times New Roman"/>
        <family val="1"/>
      </rPr>
      <t>(nếu có)</t>
    </r>
  </si>
  <si>
    <t>5=2-4</t>
  </si>
  <si>
    <t>9=6-8</t>
  </si>
  <si>
    <t>10=1+6-8</t>
  </si>
  <si>
    <t>Quỹ giải phóng mặt bằng</t>
  </si>
  <si>
    <t>Tiền gửi khác</t>
  </si>
  <si>
    <t>Thu dịch vụ tại chợ</t>
  </si>
  <si>
    <t xml:space="preserve">Kinh phí quay vòng vốn chăn nuôi bò </t>
  </si>
  <si>
    <t>Hỗ trợ các hộ có hoa màu bị ngập lụt</t>
  </si>
  <si>
    <t>Nguồn vốn dự án ICCO xã Quảng Đông</t>
  </si>
  <si>
    <t>Tiền điện hộ nghèo bàn giao củ</t>
  </si>
  <si>
    <t>KP hỗ trợ về tài sản trên đất với hộ gia đình</t>
  </si>
  <si>
    <t>Hoạt động chi hộ khác</t>
  </si>
  <si>
    <t>Quỹ bảo hành công trình</t>
  </si>
  <si>
    <t>Tiền gửi đầu tư</t>
  </si>
  <si>
    <t>Thu từ cho thuê ki ốt chợ (Quảng Phú)</t>
  </si>
  <si>
    <t>Công trình xây dựng, cải tạo bồn hoa, cây xanh Trường tiểu học số 1, Trường tiểu học số 2 và Nghĩa trang liệt sỹ xã Quảng Phú</t>
  </si>
  <si>
    <t>Công trình xây dựng thêm phòng trực và phòng lưu điều trị bệnh nhân trạm y tế xã Quảng Đông</t>
  </si>
  <si>
    <t>Công trình Chùa Vịnh Sơn</t>
  </si>
  <si>
    <t>Công trình xây dựng khu TĐC cho các hộ dân bị ảnh hưởng bởi DA đường dây 500KV QT-Q lưu đoạn qua xã Quảng Đông</t>
  </si>
  <si>
    <t>Tổng cộng</t>
  </si>
  <si>
    <t>TỔNG HỢP CÁC QUỸ TÀI CHÍNH NHÀ NƯỚC NGOÀI NGÂN SÁCH DO ĐỊA PHƯƠNG QUẢN LÝ 6 THÁNG ĐẦU NĂM 2026</t>
  </si>
  <si>
    <t>Kế hoạch năm 2026</t>
  </si>
  <si>
    <t>Ước thực hiện 6 tháng đầu năm 2026</t>
  </si>
  <si>
    <t>Dư nguồn đến ngày 01/1/2026</t>
  </si>
  <si>
    <t>Dư nguồn đến 30/6/2026</t>
  </si>
  <si>
    <t>Tiền gửi Quỹ giải phóng mặt bằng</t>
  </si>
  <si>
    <t>Phụ lục số  03</t>
  </si>
  <si>
    <t>Phụ lục số 01</t>
  </si>
  <si>
    <t>Kinh phí tổ chức Lễ hội Hoành Sơn Thánh Mẫu năm 2026</t>
  </si>
  <si>
    <t>(Kèm theo Báo cáo số:       /BC-UBND ngày     tháng 6   năm 2026 của UBND xã Phú Trạch)</t>
  </si>
  <si>
    <t>Kinh phí từ nguồn dự phòng sửa chữa nhà văn hóa các thôn bị hư hỏng do bão số 10 năm 2025</t>
  </si>
  <si>
    <t>Kinh phí để tu sửa, khắc phục các tuyến đường, kênh mương nội đồng phục vụ sản xuất và đi lại cho người dân</t>
  </si>
  <si>
    <t xml:space="preserve">Tăng cường công tác giám sát, đánh giá thực hiện chương trình; nâng cao năng lực, truyền thông về xây dựng nông thôn mới; thực hiện phong trào thi đua cả nước chung sức xây dựng nông thôn mới </t>
  </si>
  <si>
    <t>Kinh phí thực hiện Dự án 3: Hỗ trợ phát triển sản xuất, cải thiện dinh dưỡng Tiểu dự án 1: Hỗ trợ phát triển sản xuất trong lĩnh vực nông nghiệp</t>
  </si>
  <si>
    <t>Chương trình MTQG giảm nghèo bền vững</t>
  </si>
  <si>
    <t>Nguồn vốn nhân dân đóng góp</t>
  </si>
  <si>
    <t>Nguồn thực hiện chính sách tiền lương, phụ cấp, trợ cấp và các khoản tính theo tiền lương cơ sở, bảo trợ xã hội</t>
  </si>
  <si>
    <t>KP thực hiện chính sách an sinh XH năm 2025 (Mai táng phí CB già yếu nghỉ việc 374)</t>
  </si>
  <si>
    <t>Cải tạo Trung tâm Phục vụ hành chính công xã Phú Trạch</t>
  </si>
  <si>
    <t>KP thuê dịch vụ, mua sắm vật tư, thiết bị phục vụ cho các hạng mục thiết yếu tại trụ sở làm việc UBND xã Phú Trạch sau sắp xếp đơn vị hành chính cấp xã (QĐ 660 ngày 29/10/2025)</t>
  </si>
  <si>
    <t>KP kinh phí nâng cấp, sửa chữa Trụ sở UBND xã Phú Trạch (QĐ 782 ngày 17/11/2025)</t>
  </si>
  <si>
    <t>KP xây dựng công trình: Cải tạo dãy nhà lớp học Trường Tiểu học số 1 Quảng Phú (QĐ 631 ngày 22/10/2025</t>
  </si>
  <si>
    <t>KP mua sắm gói dịch vụ VNPT</t>
  </si>
  <si>
    <t>KP mua sắm thiết bị và sửa chữa trụ sở làm việc UBND xã PT (QĐ 1217 ngày 31/12/2025)</t>
  </si>
  <si>
    <t>Kinh phí lập nhiệm vụ Quy hoạch chung xã Phú Trạch, tỉnh Quảng Trị từ nguồn bổ sung có mục tiêu năm 2025</t>
  </si>
  <si>
    <t>Kinh phí hỗ trợ sản xuất nông nghiệp bị thiệt hại do thiên tai, dịch hại thực vật theo Nghị định số 09/2025/NĐ-CP của Chính phủ (đợt 1)</t>
  </si>
  <si>
    <t>KP phụ cấp y tế thôn bản</t>
  </si>
  <si>
    <t>KP công tác phổ cấp giáo dục, xóa mù chữ</t>
  </si>
  <si>
    <t>Kinh phí thi đua khen thưởng</t>
  </si>
  <si>
    <t>Hỗ trợ bão lụt và dịch tả lợn châu phi</t>
  </si>
  <si>
    <t>KP xác định giá đất cụ thể giao tại NQ22/2025</t>
  </si>
  <si>
    <t>Xây dựng khuôn viên và các hạng mục phụ trợ điểm Trường Phú Xuân - Trường Mầm non Quảng Phú</t>
  </si>
  <si>
    <t>Xây dựng nâng cấp hàng rào khuôn viên và nhà để xe trường THCS Quảng Phú</t>
  </si>
  <si>
    <t>4.1</t>
  </si>
  <si>
    <t>4.2</t>
  </si>
  <si>
    <t>4.1.1</t>
  </si>
  <si>
    <t>4.1.2</t>
  </si>
  <si>
    <t>4.2.1</t>
  </si>
  <si>
    <t>4.2.2</t>
  </si>
  <si>
    <t>4.2.3</t>
  </si>
  <si>
    <t>4.2.4</t>
  </si>
  <si>
    <t>4.2.5</t>
  </si>
  <si>
    <t>4.2.6</t>
  </si>
  <si>
    <t>4.2.7</t>
  </si>
  <si>
    <t>4.2.8</t>
  </si>
  <si>
    <t>4.2.9</t>
  </si>
  <si>
    <t>4.2.10</t>
  </si>
  <si>
    <t>4.2.11</t>
  </si>
  <si>
    <t>4.2.12</t>
  </si>
  <si>
    <t>4.2.13</t>
  </si>
  <si>
    <t>4.2.14</t>
  </si>
  <si>
    <t>4.2.15</t>
  </si>
  <si>
    <t>4.2.16</t>
  </si>
  <si>
    <t>4.2.17</t>
  </si>
  <si>
    <t>Các khoản tăng thu, tiết kiệm chi</t>
  </si>
  <si>
    <t>Kinh phí khác theo quy định pháp luật</t>
  </si>
  <si>
    <t>6.1</t>
  </si>
  <si>
    <t>6.2</t>
  </si>
  <si>
    <t>6.1.1</t>
  </si>
  <si>
    <t>6.1.2</t>
  </si>
  <si>
    <t xml:space="preserve">Giữ vững quốc phòng an ninh và trật tự xã hội nông thôn </t>
  </si>
  <si>
    <t>KP thực hiện tiểu DA 3 thuộc DA 4 CTMTQG Giảm nghèo bền vững năm 2025</t>
  </si>
  <si>
    <t>Dự án 6: truyền thông và giảm nghèo về thông tin TDA1: giảm nghèo về thông tin</t>
  </si>
  <si>
    <t>TDA 2: Truyền thông về giảm nghèo đa chiều</t>
  </si>
  <si>
    <t>6.2.1</t>
  </si>
  <si>
    <t>5.1</t>
  </si>
  <si>
    <t>5.2</t>
  </si>
  <si>
    <t>-</t>
  </si>
  <si>
    <t>Hỗ trợ đồn Biên phòng tổ chức ‘Ngày hội Biên phòng toàn dân” năm 2026</t>
  </si>
  <si>
    <t>Phân bổ cho Phòng TTDVTH phục vụ một số nhiệm vụ</t>
  </si>
  <si>
    <t>Phân bổ cho Phòng Kinh tế phục vụ một số nhiệm vụ</t>
  </si>
  <si>
    <t>Phân bổ cho PVH-XH phục vụ một số nhiệm vụ</t>
  </si>
  <si>
    <t>Phân bổ cho VP Đảng ủy phục vụ một số nhiệm vụ</t>
  </si>
  <si>
    <t>Phân bổ cho trạm y tế phục vụ một số nhiệm vụ</t>
  </si>
  <si>
    <t>Phân bổ cho UBMT TQVN xã phục vụ một số nhiệm vụ</t>
  </si>
  <si>
    <t>Phân bổ cho VP HĐND -UBND phục vụ một số nhiệm vụ</t>
  </si>
  <si>
    <t>Phân bổ cho BCH quân sự phục vụ một số nhiệm vụ</t>
  </si>
  <si>
    <t>Kinh phí được giao tự chủ</t>
  </si>
  <si>
    <t>Các khoản dự toán được cấp có thẩm quyền sau 30/9</t>
  </si>
  <si>
    <t>Thu chuyển nguồn năm trước chuyển sang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</si>
</sst>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_(* #,##0.000_);_(* \(#,##0.000\);_(* &quot;-&quot;??_);_(@_)"/>
    <numFmt numFmtId="166" formatCode="###,###,###"/>
    <numFmt numFmtId="167" formatCode="_(* #,##0.0_);_(* \(#,##0.0\);_(* &quot;-&quot;??_);_(@_)"/>
    <numFmt numFmtId="168" formatCode="#,##0.0"/>
    <numFmt numFmtId="169" formatCode="#,##0.0000"/>
    <numFmt numFmtId="170" formatCode="#,##0.000000"/>
    <numFmt numFmtId="171" formatCode="_-* #,##0.00\ _₫_-;\-* #,##0.00\ _₫_-;_-* &quot;-&quot;??\ _₫_-;_-@_-"/>
  </numFmts>
  <fonts count="33">
    <font>
      <sz val="12"/>
      <color theme="1"/>
      <name val="Times New Roman"/>
      <family val="2"/>
    </font>
    <font>
      <sz val="12"/>
      <color theme="1"/>
      <name val="Times New Roman"/>
      <family val="2"/>
    </font>
    <font>
      <sz val="12"/>
      <name val="Times New Roman"/>
      <family val="1"/>
    </font>
    <font>
      <sz val="11"/>
      <color theme="1"/>
      <name val="Calibri"/>
      <family val="2"/>
      <scheme val="minor"/>
    </font>
    <font>
      <b/>
      <sz val="12"/>
      <name val="Times New Roman"/>
      <family val="1"/>
    </font>
    <font>
      <sz val="12"/>
      <name val=".VnTime"/>
      <family val="2"/>
    </font>
    <font>
      <sz val="12"/>
      <name val="Arial"/>
      <family val="2"/>
    </font>
    <font>
      <i/>
      <sz val="12"/>
      <name val="Times New Roman"/>
      <family val="1"/>
    </font>
    <font>
      <b/>
      <i/>
      <sz val="12"/>
      <name val="Times New Roman"/>
      <family val="1"/>
    </font>
    <font>
      <b/>
      <sz val="14"/>
      <name val="Times New Roman"/>
      <family val="1"/>
    </font>
    <font>
      <i/>
      <sz val="13"/>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b/>
      <i/>
      <sz val="13"/>
      <name val="Times New Roman"/>
      <family val="1"/>
    </font>
    <font>
      <b/>
      <i/>
      <sz val="14"/>
      <name val="Times New Roman"/>
      <family val="1"/>
    </font>
    <font>
      <b/>
      <sz val="13"/>
      <name val="Times New Roman h"/>
    </font>
    <font>
      <sz val="13"/>
      <name val="Times New Roman h"/>
    </font>
    <font>
      <i/>
      <sz val="10"/>
      <name val="Times New Roman"/>
      <family val="1"/>
    </font>
    <font>
      <sz val="8"/>
      <name val="Times New Roman"/>
      <family val="2"/>
    </font>
    <font>
      <sz val="14"/>
      <name val=".VnTime"/>
      <family val="2"/>
    </font>
    <font>
      <sz val="10"/>
      <name val="Times New Roman"/>
      <family val="1"/>
    </font>
    <font>
      <sz val="10"/>
      <name val="Calibri"/>
      <family val="2"/>
      <charset val="163"/>
      <scheme val="minor"/>
    </font>
    <font>
      <sz val="12"/>
      <name val="Calibri"/>
      <family val="2"/>
      <charset val="163"/>
      <scheme val="minor"/>
    </font>
    <font>
      <sz val="10"/>
      <color theme="1"/>
      <name val="Calibri"/>
      <family val="2"/>
      <charset val="163"/>
      <scheme val="minor"/>
    </font>
    <font>
      <b/>
      <sz val="12"/>
      <name val=".VnTime"/>
      <family val="2"/>
    </font>
    <font>
      <sz val="11"/>
      <color theme="1"/>
      <name val="Calibri"/>
      <family val="2"/>
      <charset val="163"/>
      <scheme val="minor"/>
    </font>
    <font>
      <b/>
      <sz val="14"/>
      <name val=".VnTime"/>
      <family val="2"/>
    </font>
    <font>
      <sz val="14"/>
      <color theme="1"/>
      <name val="Times New Roman"/>
      <family val="1"/>
    </font>
    <font>
      <sz val="10"/>
      <name val=".VnTime"/>
      <family val="2"/>
    </font>
    <font>
      <sz val="11"/>
      <name val="Segoe UI"/>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s>
  <cellStyleXfs count="12">
    <xf numFmtId="0" fontId="0" fillId="0" borderId="0"/>
    <xf numFmtId="43" fontId="1" fillId="0" borderId="0" applyFont="0" applyFill="0" applyBorder="0" applyAlignment="0" applyProtection="0"/>
    <xf numFmtId="43" fontId="3" fillId="0" borderId="0" applyFont="0" applyFill="0" applyBorder="0" applyAlignment="0" applyProtection="0"/>
    <xf numFmtId="0" fontId="5" fillId="0" borderId="0"/>
    <xf numFmtId="0" fontId="6" fillId="0" borderId="0"/>
    <xf numFmtId="0" fontId="5" fillId="0" borderId="0"/>
    <xf numFmtId="0" fontId="5" fillId="0" borderId="0"/>
    <xf numFmtId="0" fontId="22" fillId="0" borderId="0"/>
    <xf numFmtId="0" fontId="22" fillId="0" borderId="0"/>
    <xf numFmtId="0" fontId="28" fillId="0" borderId="0"/>
    <xf numFmtId="171" fontId="28" fillId="0" borderId="0" applyFont="0" applyFill="0" applyBorder="0" applyAlignment="0" applyProtection="0"/>
    <xf numFmtId="0" fontId="31" fillId="0" borderId="0"/>
  </cellStyleXfs>
  <cellXfs count="181">
    <xf numFmtId="0" fontId="0" fillId="0" borderId="0" xfId="0"/>
    <xf numFmtId="0" fontId="2" fillId="0" borderId="0" xfId="0" applyFont="1" applyAlignment="1">
      <alignment horizontal="center"/>
    </xf>
    <xf numFmtId="0" fontId="2" fillId="0" borderId="0" xfId="0" applyFont="1"/>
    <xf numFmtId="164" fontId="2" fillId="0" borderId="0" xfId="2" applyNumberFormat="1" applyFont="1" applyFill="1"/>
    <xf numFmtId="0" fontId="4" fillId="0" borderId="0" xfId="0" applyFont="1"/>
    <xf numFmtId="0" fontId="4" fillId="0" borderId="0" xfId="3" applyFont="1"/>
    <xf numFmtId="165" fontId="2" fillId="0" borderId="0" xfId="1" applyNumberFormat="1" applyFont="1" applyFill="1"/>
    <xf numFmtId="0" fontId="8" fillId="0" borderId="0" xfId="4" applyFont="1"/>
    <xf numFmtId="164" fontId="2" fillId="0" borderId="0" xfId="2" applyNumberFormat="1" applyFont="1" applyFill="1" applyAlignment="1">
      <alignment horizontal="center"/>
    </xf>
    <xf numFmtId="164" fontId="2" fillId="0" borderId="0" xfId="0" applyNumberFormat="1" applyFont="1"/>
    <xf numFmtId="165" fontId="4" fillId="0" borderId="0" xfId="1" applyNumberFormat="1" applyFont="1" applyFill="1" applyAlignment="1">
      <alignment vertical="center" wrapText="1"/>
    </xf>
    <xf numFmtId="0" fontId="4" fillId="0" borderId="0" xfId="0" applyFont="1" applyAlignment="1">
      <alignment vertical="center" wrapText="1"/>
    </xf>
    <xf numFmtId="165" fontId="4" fillId="0" borderId="0" xfId="1" applyNumberFormat="1" applyFont="1" applyFill="1" applyAlignment="1">
      <alignment horizontal="center" vertical="center" wrapText="1"/>
    </xf>
    <xf numFmtId="0" fontId="4" fillId="0" borderId="0" xfId="0" applyFont="1" applyAlignment="1">
      <alignment horizontal="center" vertical="center" wrapText="1"/>
    </xf>
    <xf numFmtId="0" fontId="2" fillId="0" borderId="11" xfId="0" applyFont="1" applyBorder="1" applyAlignment="1">
      <alignment horizontal="center" vertical="center" wrapText="1"/>
    </xf>
    <xf numFmtId="0" fontId="4" fillId="0" borderId="11" xfId="0" applyFont="1" applyBorder="1" applyAlignment="1">
      <alignment horizontal="left" vertical="center" wrapText="1"/>
    </xf>
    <xf numFmtId="164" fontId="4" fillId="0" borderId="11" xfId="2" applyNumberFormat="1" applyFont="1" applyFill="1" applyBorder="1" applyAlignment="1">
      <alignment vertical="center" wrapText="1"/>
    </xf>
    <xf numFmtId="165" fontId="2" fillId="0" borderId="0" xfId="1" applyNumberFormat="1" applyFont="1" applyFill="1" applyAlignment="1">
      <alignment vertical="center" wrapText="1"/>
    </xf>
    <xf numFmtId="0" fontId="2" fillId="0" borderId="0" xfId="0" applyFont="1" applyAlignment="1">
      <alignment vertical="center" wrapText="1"/>
    </xf>
    <xf numFmtId="0" fontId="4" fillId="0" borderId="11" xfId="0" applyFont="1" applyBorder="1" applyAlignment="1">
      <alignment horizontal="center" vertical="center" wrapText="1"/>
    </xf>
    <xf numFmtId="0" fontId="2" fillId="0" borderId="11" xfId="0" quotePrefix="1" applyFont="1" applyBorder="1" applyAlignment="1">
      <alignment horizontal="left" vertical="center" wrapText="1"/>
    </xf>
    <xf numFmtId="164" fontId="2" fillId="0" borderId="11" xfId="2" applyNumberFormat="1" applyFont="1" applyFill="1" applyBorder="1" applyAlignment="1">
      <alignment vertical="center" wrapText="1"/>
    </xf>
    <xf numFmtId="0" fontId="7" fillId="0" borderId="0" xfId="0" applyFont="1" applyAlignment="1">
      <alignment vertical="center" wrapText="1"/>
    </xf>
    <xf numFmtId="3" fontId="2" fillId="0" borderId="11" xfId="0" applyNumberFormat="1" applyFont="1" applyBorder="1" applyAlignment="1">
      <alignment horizontal="left" vertical="center" wrapText="1"/>
    </xf>
    <xf numFmtId="3" fontId="4" fillId="0" borderId="11" xfId="0" applyNumberFormat="1" applyFont="1" applyBorder="1" applyAlignment="1">
      <alignment horizontal="left" vertical="center" wrapText="1"/>
    </xf>
    <xf numFmtId="167" fontId="4" fillId="0" borderId="11" xfId="1" applyNumberFormat="1" applyFont="1" applyFill="1" applyBorder="1" applyAlignment="1">
      <alignment vertical="center" wrapText="1"/>
    </xf>
    <xf numFmtId="167" fontId="2" fillId="0" borderId="11" xfId="1" applyNumberFormat="1" applyFont="1" applyFill="1" applyBorder="1" applyAlignment="1">
      <alignment vertical="center" wrapText="1"/>
    </xf>
    <xf numFmtId="0" fontId="4" fillId="0" borderId="0" xfId="5" applyFont="1" applyAlignment="1">
      <alignment horizontal="centerContinuous"/>
    </xf>
    <xf numFmtId="0" fontId="2" fillId="0" borderId="0" xfId="5" applyFont="1" applyAlignment="1">
      <alignment horizontal="right" vertical="top"/>
    </xf>
    <xf numFmtId="0" fontId="9" fillId="0" borderId="0" xfId="6" applyFont="1" applyAlignment="1">
      <alignment horizontal="right" vertical="center"/>
    </xf>
    <xf numFmtId="0" fontId="2" fillId="0" borderId="0" xfId="5" applyFont="1"/>
    <xf numFmtId="0" fontId="9" fillId="0" borderId="0" xfId="5" quotePrefix="1" applyFont="1" applyAlignment="1">
      <alignment horizontal="centerContinuous"/>
    </xf>
    <xf numFmtId="168" fontId="2" fillId="0" borderId="0" xfId="5" applyNumberFormat="1" applyFont="1" applyAlignment="1">
      <alignment horizontal="right"/>
    </xf>
    <xf numFmtId="0" fontId="11" fillId="0" borderId="0" xfId="5" applyFont="1" applyAlignment="1">
      <alignment horizontal="left"/>
    </xf>
    <xf numFmtId="0" fontId="13" fillId="0" borderId="11" xfId="5" applyFont="1" applyBorder="1" applyAlignment="1">
      <alignment horizontal="center" vertical="center"/>
    </xf>
    <xf numFmtId="0" fontId="14" fillId="0" borderId="0" xfId="5" applyFont="1"/>
    <xf numFmtId="168" fontId="13" fillId="0" borderId="11" xfId="5" applyNumberFormat="1" applyFont="1" applyBorder="1" applyAlignment="1">
      <alignment horizontal="center" vertical="center" wrapText="1"/>
    </xf>
    <xf numFmtId="3" fontId="13" fillId="0" borderId="11" xfId="5" applyNumberFormat="1" applyFont="1" applyBorder="1" applyAlignment="1">
      <alignment horizontal="center" vertical="center"/>
    </xf>
    <xf numFmtId="168" fontId="13" fillId="0" borderId="11" xfId="5" applyNumberFormat="1" applyFont="1" applyBorder="1" applyAlignment="1">
      <alignment horizontal="center" vertical="center"/>
    </xf>
    <xf numFmtId="0" fontId="15" fillId="0" borderId="0" xfId="5" applyFont="1" applyAlignment="1">
      <alignment vertical="center"/>
    </xf>
    <xf numFmtId="0" fontId="13" fillId="0" borderId="13" xfId="5" applyFont="1" applyBorder="1" applyAlignment="1">
      <alignment horizontal="center" vertical="center"/>
    </xf>
    <xf numFmtId="0" fontId="13" fillId="0" borderId="13" xfId="5" applyFont="1" applyBorder="1" applyAlignment="1">
      <alignment vertical="center"/>
    </xf>
    <xf numFmtId="168" fontId="13" fillId="0" borderId="13" xfId="5" applyNumberFormat="1" applyFont="1" applyBorder="1" applyAlignment="1">
      <alignment horizontal="right" vertical="center"/>
    </xf>
    <xf numFmtId="0" fontId="9" fillId="0" borderId="0" xfId="5" applyFont="1" applyAlignment="1">
      <alignment vertical="center"/>
    </xf>
    <xf numFmtId="0" fontId="13" fillId="0" borderId="14" xfId="5" applyFont="1" applyBorder="1" applyAlignment="1">
      <alignment horizontal="center" vertical="center"/>
    </xf>
    <xf numFmtId="0" fontId="13" fillId="0" borderId="14" xfId="5" applyFont="1" applyBorder="1" applyAlignment="1">
      <alignment vertical="center"/>
    </xf>
    <xf numFmtId="0" fontId="12" fillId="0" borderId="0" xfId="5" applyFont="1" applyAlignment="1">
      <alignment vertical="center"/>
    </xf>
    <xf numFmtId="168" fontId="12" fillId="0" borderId="0" xfId="5" applyNumberFormat="1" applyFont="1" applyAlignment="1">
      <alignment vertical="center"/>
    </xf>
    <xf numFmtId="0" fontId="14" fillId="0" borderId="14" xfId="5" applyFont="1" applyBorder="1" applyAlignment="1">
      <alignment vertical="center"/>
    </xf>
    <xf numFmtId="0" fontId="16" fillId="0" borderId="14" xfId="5" applyFont="1" applyBorder="1" applyAlignment="1">
      <alignment horizontal="center" vertical="center"/>
    </xf>
    <xf numFmtId="0" fontId="16" fillId="0" borderId="14" xfId="5" applyFont="1" applyBorder="1" applyAlignment="1">
      <alignment vertical="center"/>
    </xf>
    <xf numFmtId="0" fontId="17" fillId="0" borderId="0" xfId="5" applyFont="1" applyAlignment="1">
      <alignment vertical="center"/>
    </xf>
    <xf numFmtId="0" fontId="14" fillId="0" borderId="14" xfId="5" applyFont="1" applyBorder="1" applyAlignment="1">
      <alignment horizontal="center" vertical="center"/>
    </xf>
    <xf numFmtId="168" fontId="14" fillId="0" borderId="14" xfId="5" applyNumberFormat="1" applyFont="1" applyBorder="1" applyAlignment="1">
      <alignment vertical="center"/>
    </xf>
    <xf numFmtId="169" fontId="12" fillId="0" borderId="0" xfId="5" applyNumberFormat="1" applyFont="1" applyAlignment="1">
      <alignment vertical="center"/>
    </xf>
    <xf numFmtId="170" fontId="12" fillId="0" borderId="0" xfId="5" applyNumberFormat="1" applyFont="1" applyAlignment="1">
      <alignment vertical="center"/>
    </xf>
    <xf numFmtId="0" fontId="14" fillId="0" borderId="14" xfId="5" applyFont="1" applyBorder="1" applyAlignment="1">
      <alignment vertical="center" wrapText="1"/>
    </xf>
    <xf numFmtId="0" fontId="13" fillId="0" borderId="14" xfId="5" applyFont="1" applyBorder="1" applyAlignment="1">
      <alignment horizontal="left" vertical="center" wrapText="1"/>
    </xf>
    <xf numFmtId="0" fontId="10" fillId="0" borderId="14" xfId="5" applyFont="1" applyBorder="1" applyAlignment="1">
      <alignment vertical="center"/>
    </xf>
    <xf numFmtId="0" fontId="18" fillId="0" borderId="14" xfId="5" applyFont="1" applyBorder="1" applyAlignment="1">
      <alignment vertical="center" wrapText="1"/>
    </xf>
    <xf numFmtId="0" fontId="19" fillId="0" borderId="14" xfId="5" applyFont="1" applyBorder="1" applyAlignment="1">
      <alignment vertical="center"/>
    </xf>
    <xf numFmtId="168" fontId="9" fillId="0" borderId="0" xfId="5" applyNumberFormat="1" applyFont="1" applyAlignment="1">
      <alignment vertical="center"/>
    </xf>
    <xf numFmtId="164" fontId="9" fillId="0" borderId="0" xfId="1" applyNumberFormat="1" applyFont="1" applyAlignment="1">
      <alignment horizontal="right"/>
    </xf>
    <xf numFmtId="164" fontId="2" fillId="0" borderId="0" xfId="1" applyNumberFormat="1" applyFont="1" applyAlignment="1">
      <alignment horizontal="right"/>
    </xf>
    <xf numFmtId="164" fontId="13" fillId="0" borderId="11" xfId="1" applyNumberFormat="1" applyFont="1" applyBorder="1" applyAlignment="1">
      <alignment horizontal="center" vertical="center" wrapText="1"/>
    </xf>
    <xf numFmtId="164" fontId="13" fillId="0" borderId="11" xfId="1" applyNumberFormat="1" applyFont="1" applyBorder="1" applyAlignment="1">
      <alignment horizontal="center" vertical="center"/>
    </xf>
    <xf numFmtId="164" fontId="13" fillId="0" borderId="13" xfId="1" applyNumberFormat="1" applyFont="1" applyBorder="1" applyAlignment="1">
      <alignment horizontal="right" vertical="center"/>
    </xf>
    <xf numFmtId="164" fontId="13" fillId="0" borderId="14" xfId="1" applyNumberFormat="1" applyFont="1" applyBorder="1" applyAlignment="1">
      <alignment horizontal="right" vertical="center"/>
    </xf>
    <xf numFmtId="164" fontId="16" fillId="0" borderId="14" xfId="1" applyNumberFormat="1" applyFont="1" applyBorder="1" applyAlignment="1">
      <alignment horizontal="right" vertical="center"/>
    </xf>
    <xf numFmtId="164" fontId="14" fillId="0" borderId="14" xfId="1" applyNumberFormat="1" applyFont="1" applyBorder="1" applyAlignment="1">
      <alignment horizontal="right" vertical="center"/>
    </xf>
    <xf numFmtId="0" fontId="19" fillId="0" borderId="14" xfId="5" applyFont="1" applyBorder="1" applyAlignment="1">
      <alignment vertical="center" wrapText="1"/>
    </xf>
    <xf numFmtId="168" fontId="14" fillId="0" borderId="13" xfId="5" applyNumberFormat="1" applyFont="1" applyBorder="1" applyAlignment="1">
      <alignment horizontal="right" vertical="center"/>
    </xf>
    <xf numFmtId="167" fontId="4" fillId="0" borderId="0" xfId="1" applyNumberFormat="1" applyFont="1"/>
    <xf numFmtId="167" fontId="2" fillId="0" borderId="0" xfId="1" applyNumberFormat="1" applyFont="1"/>
    <xf numFmtId="168" fontId="17" fillId="0" borderId="0" xfId="5" applyNumberFormat="1" applyFont="1" applyAlignment="1">
      <alignment vertical="center"/>
    </xf>
    <xf numFmtId="0" fontId="20" fillId="0" borderId="12" xfId="0" applyFont="1" applyBorder="1" applyAlignment="1">
      <alignment horizontal="center" vertical="center" wrapText="1"/>
    </xf>
    <xf numFmtId="166" fontId="20" fillId="0" borderId="12" xfId="0" applyNumberFormat="1" applyFont="1" applyBorder="1" applyAlignment="1">
      <alignment horizontal="center" vertical="center" wrapText="1"/>
    </xf>
    <xf numFmtId="167" fontId="20" fillId="0" borderId="12" xfId="1" applyNumberFormat="1" applyFont="1" applyBorder="1" applyAlignment="1">
      <alignment horizontal="center" vertical="center" wrapText="1"/>
    </xf>
    <xf numFmtId="165" fontId="20" fillId="0" borderId="0" xfId="1" applyNumberFormat="1" applyFont="1" applyFill="1" applyAlignment="1">
      <alignment horizontal="center" vertical="center" wrapText="1"/>
    </xf>
    <xf numFmtId="0" fontId="20" fillId="0" borderId="0" xfId="0" applyFont="1" applyAlignment="1">
      <alignment horizontal="center" vertical="center" wrapText="1"/>
    </xf>
    <xf numFmtId="0" fontId="22" fillId="0" borderId="0" xfId="7"/>
    <xf numFmtId="0" fontId="4" fillId="0" borderId="0" xfId="7" applyFont="1" applyAlignment="1">
      <alignment horizontal="center" vertical="center" wrapText="1"/>
    </xf>
    <xf numFmtId="3" fontId="5" fillId="0" borderId="0" xfId="7" applyNumberFormat="1" applyFont="1" applyAlignment="1">
      <alignment vertical="center"/>
    </xf>
    <xf numFmtId="0" fontId="4" fillId="0" borderId="11" xfId="7" applyFont="1" applyBorder="1" applyAlignment="1">
      <alignment horizontal="center" vertical="center" wrapText="1"/>
    </xf>
    <xf numFmtId="0" fontId="23" fillId="0" borderId="11" xfId="7" applyFont="1" applyBorder="1" applyAlignment="1">
      <alignment horizontal="center" vertical="center" wrapText="1"/>
    </xf>
    <xf numFmtId="0" fontId="24" fillId="0" borderId="0" xfId="7" applyFont="1"/>
    <xf numFmtId="3" fontId="25" fillId="0" borderId="0" xfId="7" applyNumberFormat="1" applyFont="1" applyAlignment="1">
      <alignment vertical="center"/>
    </xf>
    <xf numFmtId="0" fontId="26" fillId="0" borderId="0" xfId="7" applyFont="1"/>
    <xf numFmtId="0" fontId="2" fillId="0" borderId="13" xfId="7" applyFont="1" applyBorder="1" applyAlignment="1">
      <alignment horizontal="center" vertical="center" wrapText="1"/>
    </xf>
    <xf numFmtId="0" fontId="2" fillId="0" borderId="13" xfId="7" applyFont="1" applyBorder="1" applyAlignment="1">
      <alignment vertical="center" wrapText="1"/>
    </xf>
    <xf numFmtId="3" fontId="2" fillId="0" borderId="13" xfId="7" applyNumberFormat="1" applyFont="1" applyBorder="1" applyAlignment="1">
      <alignment horizontal="right" vertical="center" wrapText="1"/>
    </xf>
    <xf numFmtId="0" fontId="5" fillId="0" borderId="0" xfId="7" applyFont="1"/>
    <xf numFmtId="0" fontId="4" fillId="0" borderId="13" xfId="7" applyFont="1" applyBorder="1" applyAlignment="1">
      <alignment horizontal="center" vertical="center" wrapText="1"/>
    </xf>
    <xf numFmtId="0" fontId="27" fillId="0" borderId="0" xfId="7" applyFont="1"/>
    <xf numFmtId="3" fontId="27" fillId="0" borderId="0" xfId="7" applyNumberFormat="1" applyFont="1" applyAlignment="1">
      <alignment vertical="center"/>
    </xf>
    <xf numFmtId="0" fontId="2" fillId="0" borderId="14" xfId="7" applyFont="1" applyBorder="1" applyAlignment="1">
      <alignment horizontal="center" vertical="center" wrapText="1"/>
    </xf>
    <xf numFmtId="0" fontId="2" fillId="0" borderId="14" xfId="7" applyFont="1" applyBorder="1" applyAlignment="1">
      <alignment vertical="center" wrapText="1"/>
    </xf>
    <xf numFmtId="3" fontId="2" fillId="0" borderId="14" xfId="7" applyNumberFormat="1" applyFont="1" applyBorder="1" applyAlignment="1">
      <alignment horizontal="right" vertical="center" wrapText="1"/>
    </xf>
    <xf numFmtId="3" fontId="2" fillId="0" borderId="0" xfId="7" applyNumberFormat="1" applyFont="1" applyAlignment="1">
      <alignment horizontal="right" vertical="center"/>
    </xf>
    <xf numFmtId="0" fontId="4" fillId="0" borderId="14" xfId="7" applyFont="1" applyBorder="1" applyAlignment="1">
      <alignment vertical="center" wrapText="1"/>
    </xf>
    <xf numFmtId="3" fontId="4" fillId="0" borderId="14" xfId="7" applyNumberFormat="1" applyFont="1" applyBorder="1" applyAlignment="1">
      <alignment horizontal="right" vertical="center" wrapText="1"/>
    </xf>
    <xf numFmtId="3" fontId="4" fillId="0" borderId="15" xfId="7" applyNumberFormat="1" applyFont="1" applyBorder="1" applyAlignment="1">
      <alignment horizontal="right" vertical="center" wrapText="1"/>
    </xf>
    <xf numFmtId="3" fontId="4" fillId="0" borderId="0" xfId="7" applyNumberFormat="1" applyFont="1" applyAlignment="1">
      <alignment vertical="center" wrapText="1"/>
    </xf>
    <xf numFmtId="4" fontId="2" fillId="0" borderId="14" xfId="7" applyNumberFormat="1" applyFont="1" applyBorder="1" applyAlignment="1">
      <alignment horizontal="right" vertical="center" wrapText="1"/>
    </xf>
    <xf numFmtId="0" fontId="29" fillId="0" borderId="0" xfId="7" applyFont="1"/>
    <xf numFmtId="0" fontId="4" fillId="0" borderId="15" xfId="7" applyFont="1" applyBorder="1" applyAlignment="1">
      <alignment horizontal="center" vertical="center" wrapText="1"/>
    </xf>
    <xf numFmtId="0" fontId="4" fillId="0" borderId="15" xfId="7" applyFont="1" applyBorder="1" applyAlignment="1">
      <alignment vertical="top" wrapText="1"/>
    </xf>
    <xf numFmtId="0" fontId="4" fillId="0" borderId="14" xfId="7" applyFont="1" applyBorder="1" applyAlignment="1">
      <alignment horizontal="right" vertical="center" wrapText="1"/>
    </xf>
    <xf numFmtId="168" fontId="27" fillId="0" borderId="0" xfId="7" applyNumberFormat="1" applyFont="1" applyAlignment="1">
      <alignment vertical="center"/>
    </xf>
    <xf numFmtId="0" fontId="2" fillId="0" borderId="15" xfId="7" applyFont="1" applyBorder="1" applyAlignment="1">
      <alignment horizontal="center" vertical="center" wrapText="1"/>
    </xf>
    <xf numFmtId="3" fontId="2" fillId="0" borderId="15" xfId="7" applyNumberFormat="1" applyFont="1" applyBorder="1" applyAlignment="1">
      <alignment horizontal="right" vertical="center" wrapText="1"/>
    </xf>
    <xf numFmtId="0" fontId="4" fillId="0" borderId="15" xfId="7" applyFont="1" applyBorder="1" applyAlignment="1">
      <alignment horizontal="right" vertical="center" wrapText="1"/>
    </xf>
    <xf numFmtId="0" fontId="4" fillId="0" borderId="11" xfId="7" applyFont="1" applyBorder="1" applyAlignment="1">
      <alignment vertical="top" wrapText="1"/>
    </xf>
    <xf numFmtId="3" fontId="4" fillId="0" borderId="11" xfId="7" applyNumberFormat="1" applyFont="1" applyBorder="1" applyAlignment="1">
      <alignment horizontal="right" vertical="center" wrapText="1"/>
    </xf>
    <xf numFmtId="0" fontId="15" fillId="0" borderId="0" xfId="7" applyFont="1" applyAlignment="1">
      <alignment vertical="top" wrapText="1"/>
    </xf>
    <xf numFmtId="0" fontId="4" fillId="0" borderId="0" xfId="7" applyFont="1" applyAlignment="1">
      <alignment vertical="center" wrapText="1"/>
    </xf>
    <xf numFmtId="3" fontId="29" fillId="0" borderId="0" xfId="7" applyNumberFormat="1" applyFont="1"/>
    <xf numFmtId="164" fontId="2" fillId="0" borderId="14" xfId="10" applyNumberFormat="1" applyFont="1" applyFill="1" applyBorder="1" applyAlignment="1">
      <alignment horizontal="right" vertical="center" wrapText="1"/>
    </xf>
    <xf numFmtId="0" fontId="2" fillId="0" borderId="14" xfId="9" applyFont="1" applyBorder="1" applyAlignment="1">
      <alignment horizontal="left" vertical="center" wrapText="1"/>
    </xf>
    <xf numFmtId="0" fontId="2" fillId="0" borderId="15" xfId="9" applyFont="1" applyBorder="1" applyAlignment="1">
      <alignment horizontal="left" vertical="center" wrapText="1"/>
    </xf>
    <xf numFmtId="3" fontId="30" fillId="0" borderId="0" xfId="0" applyNumberFormat="1" applyFont="1"/>
    <xf numFmtId="3" fontId="9" fillId="0" borderId="0" xfId="5" applyNumberFormat="1" applyFont="1" applyAlignment="1">
      <alignment horizontal="centerContinuous"/>
    </xf>
    <xf numFmtId="3" fontId="2" fillId="0" borderId="0" xfId="5" applyNumberFormat="1" applyFont="1" applyAlignment="1">
      <alignment horizontal="centerContinuous"/>
    </xf>
    <xf numFmtId="3" fontId="13" fillId="0" borderId="13" xfId="5" applyNumberFormat="1" applyFont="1" applyBorder="1" applyAlignment="1">
      <alignment vertical="center"/>
    </xf>
    <xf numFmtId="3" fontId="13" fillId="0" borderId="14" xfId="5" applyNumberFormat="1" applyFont="1" applyBorder="1" applyAlignment="1">
      <alignment vertical="center"/>
    </xf>
    <xf numFmtId="3" fontId="16" fillId="0" borderId="14" xfId="5" applyNumberFormat="1" applyFont="1" applyBorder="1" applyAlignment="1">
      <alignment vertical="center"/>
    </xf>
    <xf numFmtId="3" fontId="14" fillId="0" borderId="14" xfId="5" applyNumberFormat="1" applyFont="1" applyBorder="1" applyAlignment="1">
      <alignment vertical="center"/>
    </xf>
    <xf numFmtId="3" fontId="10" fillId="0" borderId="14" xfId="5" applyNumberFormat="1" applyFont="1" applyBorder="1" applyAlignment="1">
      <alignment vertical="center"/>
    </xf>
    <xf numFmtId="3" fontId="2" fillId="0" borderId="0" xfId="5" applyNumberFormat="1" applyFont="1"/>
    <xf numFmtId="3" fontId="12" fillId="0" borderId="0" xfId="5" applyNumberFormat="1" applyFont="1"/>
    <xf numFmtId="0" fontId="4" fillId="0" borderId="12" xfId="0" applyFont="1" applyBorder="1" applyAlignment="1">
      <alignment horizontal="center" vertical="center" wrapText="1"/>
    </xf>
    <xf numFmtId="166" fontId="4" fillId="0" borderId="12" xfId="0" applyNumberFormat="1" applyFont="1" applyBorder="1" applyAlignment="1">
      <alignment horizontal="left" vertical="center" wrapText="1"/>
    </xf>
    <xf numFmtId="164" fontId="4" fillId="0" borderId="12" xfId="0" applyNumberFormat="1" applyFont="1" applyBorder="1" applyAlignment="1">
      <alignment horizontal="center" vertical="center" wrapText="1"/>
    </xf>
    <xf numFmtId="164" fontId="2" fillId="0" borderId="0" xfId="0" applyNumberFormat="1" applyFont="1" applyAlignment="1">
      <alignment vertical="center" wrapText="1"/>
    </xf>
    <xf numFmtId="3" fontId="9" fillId="0" borderId="0" xfId="0" applyNumberFormat="1" applyFont="1"/>
    <xf numFmtId="0" fontId="2" fillId="0" borderId="11" xfId="0" applyFont="1" applyBorder="1" applyAlignment="1">
      <alignment vertical="center" wrapText="1"/>
    </xf>
    <xf numFmtId="0" fontId="2" fillId="0" borderId="11" xfId="0" applyFont="1" applyBorder="1" applyAlignment="1">
      <alignment horizontal="left" vertical="center" wrapText="1"/>
    </xf>
    <xf numFmtId="164" fontId="4" fillId="0" borderId="0" xfId="0" applyNumberFormat="1" applyFont="1" applyAlignment="1">
      <alignment vertical="center" wrapText="1"/>
    </xf>
    <xf numFmtId="3" fontId="12" fillId="0" borderId="0" xfId="5" applyNumberFormat="1" applyFont="1" applyAlignment="1">
      <alignment vertical="center"/>
    </xf>
    <xf numFmtId="3" fontId="9" fillId="0" borderId="0" xfId="5" applyNumberFormat="1" applyFont="1" applyAlignment="1">
      <alignment vertical="center"/>
    </xf>
    <xf numFmtId="0" fontId="14" fillId="0" borderId="14" xfId="5" quotePrefix="1" applyFont="1" applyBorder="1" applyAlignment="1">
      <alignment horizontal="center" vertical="center"/>
    </xf>
    <xf numFmtId="3" fontId="15" fillId="0" borderId="0" xfId="5" applyNumberFormat="1" applyFont="1" applyAlignment="1">
      <alignment vertical="center"/>
    </xf>
    <xf numFmtId="3" fontId="14" fillId="0" borderId="0" xfId="5" applyNumberFormat="1" applyFont="1"/>
    <xf numFmtId="164" fontId="14" fillId="0" borderId="14" xfId="1" applyNumberFormat="1" applyFont="1" applyBorder="1" applyAlignment="1">
      <alignment vertical="center"/>
    </xf>
    <xf numFmtId="3" fontId="32" fillId="0" borderId="0" xfId="0" applyNumberFormat="1" applyFont="1"/>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166" fontId="4" fillId="0" borderId="2" xfId="0" applyNumberFormat="1" applyFont="1" applyBorder="1" applyAlignment="1">
      <alignment horizontal="center" vertical="center" wrapText="1"/>
    </xf>
    <xf numFmtId="166" fontId="4" fillId="0" borderId="8" xfId="0" applyNumberFormat="1" applyFont="1" applyBorder="1" applyAlignment="1">
      <alignment horizontal="center" vertical="center" wrapText="1"/>
    </xf>
    <xf numFmtId="166" fontId="4" fillId="0" borderId="12" xfId="0" applyNumberFormat="1" applyFont="1" applyBorder="1" applyAlignment="1">
      <alignment horizontal="center" vertical="center" wrapText="1"/>
    </xf>
    <xf numFmtId="164" fontId="4" fillId="0" borderId="3" xfId="2" applyNumberFormat="1" applyFont="1" applyFill="1" applyBorder="1" applyAlignment="1">
      <alignment horizontal="center" vertical="center" wrapText="1"/>
    </xf>
    <xf numFmtId="164" fontId="4" fillId="0" borderId="4" xfId="2" applyNumberFormat="1" applyFont="1" applyFill="1" applyBorder="1" applyAlignment="1">
      <alignment horizontal="center" vertical="center" wrapText="1"/>
    </xf>
    <xf numFmtId="164" fontId="4" fillId="0" borderId="9" xfId="2" applyNumberFormat="1" applyFont="1" applyFill="1" applyBorder="1" applyAlignment="1">
      <alignment horizontal="center" vertical="center" wrapText="1"/>
    </xf>
    <xf numFmtId="164" fontId="4" fillId="0" borderId="10" xfId="2"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11" xfId="2" applyNumberFormat="1" applyFont="1" applyFill="1" applyBorder="1" applyAlignment="1">
      <alignment horizontal="center" vertical="center" wrapText="1"/>
    </xf>
    <xf numFmtId="164" fontId="4" fillId="0" borderId="2" xfId="2" applyNumberFormat="1" applyFont="1" applyFill="1" applyBorder="1" applyAlignment="1">
      <alignment horizontal="center" vertical="center" wrapText="1"/>
    </xf>
    <xf numFmtId="164" fontId="4" fillId="0" borderId="8" xfId="2" applyNumberFormat="1" applyFont="1" applyFill="1" applyBorder="1" applyAlignment="1">
      <alignment horizontal="center" vertical="center" wrapText="1"/>
    </xf>
    <xf numFmtId="164" fontId="4" fillId="0" borderId="12" xfId="2" applyNumberFormat="1" applyFont="1" applyFill="1" applyBorder="1" applyAlignment="1">
      <alignment horizontal="center" vertical="center" wrapText="1"/>
    </xf>
    <xf numFmtId="167" fontId="4" fillId="0" borderId="11" xfId="1" applyNumberFormat="1" applyFont="1" applyFill="1" applyBorder="1" applyAlignment="1">
      <alignment horizontal="center" vertical="center" wrapText="1"/>
    </xf>
    <xf numFmtId="0" fontId="4" fillId="0" borderId="0" xfId="3" applyFont="1" applyAlignment="1">
      <alignment horizontal="center"/>
    </xf>
    <xf numFmtId="0" fontId="7" fillId="0" borderId="1" xfId="3" applyFont="1" applyBorder="1" applyAlignment="1">
      <alignment horizontal="center"/>
    </xf>
    <xf numFmtId="0" fontId="4" fillId="0" borderId="0" xfId="0" applyFont="1" applyAlignment="1">
      <alignment horizontal="center"/>
    </xf>
    <xf numFmtId="0" fontId="7" fillId="0" borderId="0" xfId="4" applyFont="1" applyAlignment="1">
      <alignment horizontal="center"/>
    </xf>
    <xf numFmtId="0" fontId="9" fillId="0" borderId="0" xfId="5" applyFont="1" applyAlignment="1">
      <alignment horizontal="center" vertical="center" wrapText="1"/>
    </xf>
    <xf numFmtId="0" fontId="9" fillId="0" borderId="0" xfId="5" applyFont="1" applyAlignment="1">
      <alignment horizontal="center" vertical="center"/>
    </xf>
    <xf numFmtId="0" fontId="10" fillId="0" borderId="0" xfId="5" applyFont="1" applyAlignment="1">
      <alignment horizontal="center" vertical="center"/>
    </xf>
    <xf numFmtId="0" fontId="11" fillId="0" borderId="0" xfId="5" applyFont="1" applyAlignment="1">
      <alignment horizontal="right"/>
    </xf>
    <xf numFmtId="0" fontId="13" fillId="0" borderId="2" xfId="5" applyFont="1" applyBorder="1" applyAlignment="1">
      <alignment horizontal="center" vertical="center"/>
    </xf>
    <xf numFmtId="0" fontId="13" fillId="0" borderId="8" xfId="5" applyFont="1" applyBorder="1" applyAlignment="1">
      <alignment horizontal="center" vertical="center"/>
    </xf>
    <xf numFmtId="3" fontId="13" fillId="0" borderId="2" xfId="5" applyNumberFormat="1" applyFont="1" applyBorder="1" applyAlignment="1">
      <alignment horizontal="center" vertical="center" wrapText="1"/>
    </xf>
    <xf numFmtId="3" fontId="13" fillId="0" borderId="8" xfId="5" applyNumberFormat="1" applyFont="1" applyBorder="1" applyAlignment="1">
      <alignment horizontal="center" vertical="center" wrapText="1"/>
    </xf>
    <xf numFmtId="0" fontId="13" fillId="0" borderId="11" xfId="5" applyFont="1" applyBorder="1" applyAlignment="1">
      <alignment horizontal="center" vertical="center"/>
    </xf>
    <xf numFmtId="0" fontId="4" fillId="0" borderId="11" xfId="7" applyFont="1" applyBorder="1" applyAlignment="1">
      <alignment horizontal="center" vertical="center" wrapText="1"/>
    </xf>
    <xf numFmtId="0" fontId="4" fillId="0" borderId="0" xfId="7" applyFont="1" applyAlignment="1">
      <alignment horizontal="center" vertical="center" wrapText="1"/>
    </xf>
    <xf numFmtId="0" fontId="4" fillId="0" borderId="0" xfId="7" applyFont="1" applyAlignment="1">
      <alignment horizontal="center" vertical="center"/>
    </xf>
    <xf numFmtId="0" fontId="20" fillId="2" borderId="0" xfId="9" applyFont="1" applyFill="1" applyAlignment="1">
      <alignment horizontal="center" vertical="center"/>
    </xf>
    <xf numFmtId="0" fontId="7" fillId="0" borderId="1" xfId="8" applyFont="1" applyBorder="1" applyAlignment="1">
      <alignment horizontal="right" vertical="center"/>
    </xf>
  </cellXfs>
  <cellStyles count="12">
    <cellStyle name="Comma" xfId="1" builtinId="3"/>
    <cellStyle name="Comma 13" xfId="2" xr:uid="{E943B50A-EDC9-4361-BC95-A5B43EC98DF8}"/>
    <cellStyle name="Comma 2" xfId="10" xr:uid="{9AED214B-A78E-474D-9F9B-6DC67BF2087F}"/>
    <cellStyle name="Ledger 17 x 11 in" xfId="11" xr:uid="{77A75FCD-1CE7-4E60-A111-25AC5695167D}"/>
    <cellStyle name="Normal" xfId="0" builtinId="0"/>
    <cellStyle name="Normal 10" xfId="7" xr:uid="{8600343D-2B6C-4296-ADB7-5EB37445EB07}"/>
    <cellStyle name="Normal 14" xfId="3" xr:uid="{BF0B3FC0-CCD6-4087-9B14-BF1EF9D3039C}"/>
    <cellStyle name="Normal 2" xfId="6" xr:uid="{5948536E-2138-4CDB-9900-8FA71A39675E}"/>
    <cellStyle name="Normal 3" xfId="9" xr:uid="{EC09E922-91B9-44EB-BF0D-3148AEA4D828}"/>
    <cellStyle name="Normal 78" xfId="5" xr:uid="{93619D29-38F8-4F06-83D2-B86B3A9C70E3}"/>
    <cellStyle name="Normal_Biểu 3B" xfId="4" xr:uid="{CEF039B1-402F-4B2E-800E-1DCCB521993A}"/>
    <cellStyle name="Normal_PL6 Bieu 46, PL8 bieu 6 TT59" xfId="8" xr:uid="{3AF97DAF-CE93-4142-A2B8-EC75E0A59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198120</xdr:colOff>
      <xdr:row>86</xdr:row>
      <xdr:rowOff>0</xdr:rowOff>
    </xdr:from>
    <xdr:ext cx="76200" cy="619663"/>
    <xdr:sp macro="" textlink="">
      <xdr:nvSpPr>
        <xdr:cNvPr id="2" name="Text Box 2">
          <a:extLst>
            <a:ext uri="{FF2B5EF4-FFF2-40B4-BE49-F238E27FC236}">
              <a16:creationId xmlns:a16="http://schemas.microsoft.com/office/drawing/2014/main" id="{DBC46E02-F084-4FE8-AFBA-2FE8F4A923F5}"/>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 name="Text Box 3">
          <a:extLst>
            <a:ext uri="{FF2B5EF4-FFF2-40B4-BE49-F238E27FC236}">
              <a16:creationId xmlns:a16="http://schemas.microsoft.com/office/drawing/2014/main" id="{F404E9F8-D666-48BF-990D-75AB7AE874F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 name="Text Box 4">
          <a:extLst>
            <a:ext uri="{FF2B5EF4-FFF2-40B4-BE49-F238E27FC236}">
              <a16:creationId xmlns:a16="http://schemas.microsoft.com/office/drawing/2014/main" id="{6B46EAB7-F83C-4DAA-80B1-92564C9BF0E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 name="Text Box 5">
          <a:extLst>
            <a:ext uri="{FF2B5EF4-FFF2-40B4-BE49-F238E27FC236}">
              <a16:creationId xmlns:a16="http://schemas.microsoft.com/office/drawing/2014/main" id="{F7146AE9-B0A0-42CA-806C-7E0EF0C8D7F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 name="Text Box 6">
          <a:extLst>
            <a:ext uri="{FF2B5EF4-FFF2-40B4-BE49-F238E27FC236}">
              <a16:creationId xmlns:a16="http://schemas.microsoft.com/office/drawing/2014/main" id="{115B6993-8D0C-44F5-8386-33304BED030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 name="Text Box 7">
          <a:extLst>
            <a:ext uri="{FF2B5EF4-FFF2-40B4-BE49-F238E27FC236}">
              <a16:creationId xmlns:a16="http://schemas.microsoft.com/office/drawing/2014/main" id="{5BE129F5-636A-4162-BE8B-042792E5392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 name="Text Box 8">
          <a:extLst>
            <a:ext uri="{FF2B5EF4-FFF2-40B4-BE49-F238E27FC236}">
              <a16:creationId xmlns:a16="http://schemas.microsoft.com/office/drawing/2014/main" id="{302F5F17-80D7-4849-8936-927085E86E1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 name="Text Box 9">
          <a:extLst>
            <a:ext uri="{FF2B5EF4-FFF2-40B4-BE49-F238E27FC236}">
              <a16:creationId xmlns:a16="http://schemas.microsoft.com/office/drawing/2014/main" id="{A8F68FD6-3263-42C7-B8DF-7CE344D30B7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 name="Text Box 10">
          <a:extLst>
            <a:ext uri="{FF2B5EF4-FFF2-40B4-BE49-F238E27FC236}">
              <a16:creationId xmlns:a16="http://schemas.microsoft.com/office/drawing/2014/main" id="{1935E11E-EE74-4737-9A38-E884C84D5EC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1" name="Text Box 11">
          <a:extLst>
            <a:ext uri="{FF2B5EF4-FFF2-40B4-BE49-F238E27FC236}">
              <a16:creationId xmlns:a16="http://schemas.microsoft.com/office/drawing/2014/main" id="{9D995BED-E815-4AD6-AED2-F6E5321BC64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 name="Text Box 12">
          <a:extLst>
            <a:ext uri="{FF2B5EF4-FFF2-40B4-BE49-F238E27FC236}">
              <a16:creationId xmlns:a16="http://schemas.microsoft.com/office/drawing/2014/main" id="{26A196F4-C348-4AA4-A610-4115EB23FB5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3" name="Text Box 13">
          <a:extLst>
            <a:ext uri="{FF2B5EF4-FFF2-40B4-BE49-F238E27FC236}">
              <a16:creationId xmlns:a16="http://schemas.microsoft.com/office/drawing/2014/main" id="{05060EDD-8500-468E-8AA2-425AF0CB3B6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4" name="Text Box 14">
          <a:extLst>
            <a:ext uri="{FF2B5EF4-FFF2-40B4-BE49-F238E27FC236}">
              <a16:creationId xmlns:a16="http://schemas.microsoft.com/office/drawing/2014/main" id="{4A36193E-CDD8-4DCD-B20C-949DAF843B7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5" name="Text Box 15">
          <a:extLst>
            <a:ext uri="{FF2B5EF4-FFF2-40B4-BE49-F238E27FC236}">
              <a16:creationId xmlns:a16="http://schemas.microsoft.com/office/drawing/2014/main" id="{61C35466-52B5-4B53-95ED-26F8D1293EA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6" name="Text Box 16">
          <a:extLst>
            <a:ext uri="{FF2B5EF4-FFF2-40B4-BE49-F238E27FC236}">
              <a16:creationId xmlns:a16="http://schemas.microsoft.com/office/drawing/2014/main" id="{BF4CF792-6973-4E0A-8B40-456FAAD03CF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7" name="Text Box 17">
          <a:extLst>
            <a:ext uri="{FF2B5EF4-FFF2-40B4-BE49-F238E27FC236}">
              <a16:creationId xmlns:a16="http://schemas.microsoft.com/office/drawing/2014/main" id="{AE8914E1-3EDC-4ECA-ABB0-C2852F35722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8" name="Text Box 18">
          <a:extLst>
            <a:ext uri="{FF2B5EF4-FFF2-40B4-BE49-F238E27FC236}">
              <a16:creationId xmlns:a16="http://schemas.microsoft.com/office/drawing/2014/main" id="{CDEFA1D7-2417-4D85-9879-C6813A986250}"/>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9" name="Text Box 19">
          <a:extLst>
            <a:ext uri="{FF2B5EF4-FFF2-40B4-BE49-F238E27FC236}">
              <a16:creationId xmlns:a16="http://schemas.microsoft.com/office/drawing/2014/main" id="{B77B3CC3-CC2B-4206-9B88-913DC66DDB6D}"/>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 name="Text Box 20">
          <a:extLst>
            <a:ext uri="{FF2B5EF4-FFF2-40B4-BE49-F238E27FC236}">
              <a16:creationId xmlns:a16="http://schemas.microsoft.com/office/drawing/2014/main" id="{07DF7054-64EA-4A0D-891D-FE95E471CEA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1" name="Text Box 21">
          <a:extLst>
            <a:ext uri="{FF2B5EF4-FFF2-40B4-BE49-F238E27FC236}">
              <a16:creationId xmlns:a16="http://schemas.microsoft.com/office/drawing/2014/main" id="{CC522522-C64E-4E4A-8D20-58568A79201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 name="Text Box 22">
          <a:extLst>
            <a:ext uri="{FF2B5EF4-FFF2-40B4-BE49-F238E27FC236}">
              <a16:creationId xmlns:a16="http://schemas.microsoft.com/office/drawing/2014/main" id="{F8315D80-6E5A-466C-B02C-B6153AEC325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3" name="Text Box 23">
          <a:extLst>
            <a:ext uri="{FF2B5EF4-FFF2-40B4-BE49-F238E27FC236}">
              <a16:creationId xmlns:a16="http://schemas.microsoft.com/office/drawing/2014/main" id="{7914D42E-DA21-42F5-8EAA-47D7DB107F6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4" name="Text Box 24">
          <a:extLst>
            <a:ext uri="{FF2B5EF4-FFF2-40B4-BE49-F238E27FC236}">
              <a16:creationId xmlns:a16="http://schemas.microsoft.com/office/drawing/2014/main" id="{0B62F6AF-46F8-41E5-BF1D-612E39D9D99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5" name="Text Box 25">
          <a:extLst>
            <a:ext uri="{FF2B5EF4-FFF2-40B4-BE49-F238E27FC236}">
              <a16:creationId xmlns:a16="http://schemas.microsoft.com/office/drawing/2014/main" id="{FDA16CF6-DED3-4C95-8233-B4A5C72EAF6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6" name="Text Box 26">
          <a:extLst>
            <a:ext uri="{FF2B5EF4-FFF2-40B4-BE49-F238E27FC236}">
              <a16:creationId xmlns:a16="http://schemas.microsoft.com/office/drawing/2014/main" id="{E4DC42F5-5DFF-4121-9D3F-9AE01140907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 name="Text Box 27">
          <a:extLst>
            <a:ext uri="{FF2B5EF4-FFF2-40B4-BE49-F238E27FC236}">
              <a16:creationId xmlns:a16="http://schemas.microsoft.com/office/drawing/2014/main" id="{F7AACA09-D508-4AF8-943F-C9F674DEE39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 name="Text Box 28">
          <a:extLst>
            <a:ext uri="{FF2B5EF4-FFF2-40B4-BE49-F238E27FC236}">
              <a16:creationId xmlns:a16="http://schemas.microsoft.com/office/drawing/2014/main" id="{E832B98A-DDBF-49D3-B0A9-3FB94CAB87C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9" name="Text Box 29">
          <a:extLst>
            <a:ext uri="{FF2B5EF4-FFF2-40B4-BE49-F238E27FC236}">
              <a16:creationId xmlns:a16="http://schemas.microsoft.com/office/drawing/2014/main" id="{6819CB58-DA96-47D4-BEF5-F23BE969C77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 name="Text Box 30">
          <a:extLst>
            <a:ext uri="{FF2B5EF4-FFF2-40B4-BE49-F238E27FC236}">
              <a16:creationId xmlns:a16="http://schemas.microsoft.com/office/drawing/2014/main" id="{E3F5CC4D-7A79-462F-BCAA-E297F5C8D73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 name="Text Box 31">
          <a:extLst>
            <a:ext uri="{FF2B5EF4-FFF2-40B4-BE49-F238E27FC236}">
              <a16:creationId xmlns:a16="http://schemas.microsoft.com/office/drawing/2014/main" id="{40F51880-2E70-4633-B627-79AAA9D58D4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2" name="Text Box 32">
          <a:extLst>
            <a:ext uri="{FF2B5EF4-FFF2-40B4-BE49-F238E27FC236}">
              <a16:creationId xmlns:a16="http://schemas.microsoft.com/office/drawing/2014/main" id="{840E3CA5-6437-45A6-B289-EA9936FC3C5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3" name="Text Box 33">
          <a:extLst>
            <a:ext uri="{FF2B5EF4-FFF2-40B4-BE49-F238E27FC236}">
              <a16:creationId xmlns:a16="http://schemas.microsoft.com/office/drawing/2014/main" id="{C3E83F10-6389-4A07-8134-0408145528E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4" name="Text Box 34">
          <a:extLst>
            <a:ext uri="{FF2B5EF4-FFF2-40B4-BE49-F238E27FC236}">
              <a16:creationId xmlns:a16="http://schemas.microsoft.com/office/drawing/2014/main" id="{D74C9B30-99DF-4FC3-925E-6FE5C98CD8B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5" name="Text Box 35">
          <a:extLst>
            <a:ext uri="{FF2B5EF4-FFF2-40B4-BE49-F238E27FC236}">
              <a16:creationId xmlns:a16="http://schemas.microsoft.com/office/drawing/2014/main" id="{316653D1-D7C9-41E2-9DA7-E7970C15E37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 name="Text Box 36">
          <a:extLst>
            <a:ext uri="{FF2B5EF4-FFF2-40B4-BE49-F238E27FC236}">
              <a16:creationId xmlns:a16="http://schemas.microsoft.com/office/drawing/2014/main" id="{1DA8C836-E77B-43B2-818C-3DF132B994C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7" name="Text Box 37">
          <a:extLst>
            <a:ext uri="{FF2B5EF4-FFF2-40B4-BE49-F238E27FC236}">
              <a16:creationId xmlns:a16="http://schemas.microsoft.com/office/drawing/2014/main" id="{763CC810-46A7-4DE8-90A1-69F47835E6A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8" name="Text Box 38">
          <a:extLst>
            <a:ext uri="{FF2B5EF4-FFF2-40B4-BE49-F238E27FC236}">
              <a16:creationId xmlns:a16="http://schemas.microsoft.com/office/drawing/2014/main" id="{2291A1B3-86BA-4775-A4C5-3E81285A913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9" name="Text Box 39">
          <a:extLst>
            <a:ext uri="{FF2B5EF4-FFF2-40B4-BE49-F238E27FC236}">
              <a16:creationId xmlns:a16="http://schemas.microsoft.com/office/drawing/2014/main" id="{CED9191E-298C-492D-9992-A3145583140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0" name="Text Box 40">
          <a:extLst>
            <a:ext uri="{FF2B5EF4-FFF2-40B4-BE49-F238E27FC236}">
              <a16:creationId xmlns:a16="http://schemas.microsoft.com/office/drawing/2014/main" id="{005145F5-72E7-4FC7-9484-A2CADF153BA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 name="Text Box 41">
          <a:extLst>
            <a:ext uri="{FF2B5EF4-FFF2-40B4-BE49-F238E27FC236}">
              <a16:creationId xmlns:a16="http://schemas.microsoft.com/office/drawing/2014/main" id="{1320EACB-DE3F-4BE5-90A7-21C48079058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 name="Text Box 42">
          <a:extLst>
            <a:ext uri="{FF2B5EF4-FFF2-40B4-BE49-F238E27FC236}">
              <a16:creationId xmlns:a16="http://schemas.microsoft.com/office/drawing/2014/main" id="{D561040B-7EDE-454C-9793-D5EB196900D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3" name="Text Box 43">
          <a:extLst>
            <a:ext uri="{FF2B5EF4-FFF2-40B4-BE49-F238E27FC236}">
              <a16:creationId xmlns:a16="http://schemas.microsoft.com/office/drawing/2014/main" id="{873E7DC0-EBB5-4EBE-884A-2F23EC4033A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 name="Text Box 44">
          <a:extLst>
            <a:ext uri="{FF2B5EF4-FFF2-40B4-BE49-F238E27FC236}">
              <a16:creationId xmlns:a16="http://schemas.microsoft.com/office/drawing/2014/main" id="{031FDA1A-C5E0-4C14-8418-9BF06B363EF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5" name="Text Box 45">
          <a:extLst>
            <a:ext uri="{FF2B5EF4-FFF2-40B4-BE49-F238E27FC236}">
              <a16:creationId xmlns:a16="http://schemas.microsoft.com/office/drawing/2014/main" id="{1519F40F-8B5C-439E-9BC3-096853F0E1E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 name="Text Box 46">
          <a:extLst>
            <a:ext uri="{FF2B5EF4-FFF2-40B4-BE49-F238E27FC236}">
              <a16:creationId xmlns:a16="http://schemas.microsoft.com/office/drawing/2014/main" id="{65F1C175-B84E-4449-9149-D133A3BF5B4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7" name="Text Box 47">
          <a:extLst>
            <a:ext uri="{FF2B5EF4-FFF2-40B4-BE49-F238E27FC236}">
              <a16:creationId xmlns:a16="http://schemas.microsoft.com/office/drawing/2014/main" id="{8004AE00-3B85-4EAF-A939-B4012E1A5DE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8" name="Text Box 48">
          <a:extLst>
            <a:ext uri="{FF2B5EF4-FFF2-40B4-BE49-F238E27FC236}">
              <a16:creationId xmlns:a16="http://schemas.microsoft.com/office/drawing/2014/main" id="{06CF897B-FC08-4A16-A00A-E162A64A583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9" name="Text Box 49">
          <a:extLst>
            <a:ext uri="{FF2B5EF4-FFF2-40B4-BE49-F238E27FC236}">
              <a16:creationId xmlns:a16="http://schemas.microsoft.com/office/drawing/2014/main" id="{64987D6E-7D14-4CC8-8507-9891C0B6AFC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0" name="Text Box 50">
          <a:extLst>
            <a:ext uri="{FF2B5EF4-FFF2-40B4-BE49-F238E27FC236}">
              <a16:creationId xmlns:a16="http://schemas.microsoft.com/office/drawing/2014/main" id="{F1BB5268-5F32-4EC6-ADD2-36A48CD37C1D}"/>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1" name="Text Box 51">
          <a:extLst>
            <a:ext uri="{FF2B5EF4-FFF2-40B4-BE49-F238E27FC236}">
              <a16:creationId xmlns:a16="http://schemas.microsoft.com/office/drawing/2014/main" id="{1702B58C-FE2A-4437-91BD-06FD6BB5A604}"/>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 name="Text Box 52">
          <a:extLst>
            <a:ext uri="{FF2B5EF4-FFF2-40B4-BE49-F238E27FC236}">
              <a16:creationId xmlns:a16="http://schemas.microsoft.com/office/drawing/2014/main" id="{817B1D05-0363-47A4-82EA-D4241E27F10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3" name="Text Box 53">
          <a:extLst>
            <a:ext uri="{FF2B5EF4-FFF2-40B4-BE49-F238E27FC236}">
              <a16:creationId xmlns:a16="http://schemas.microsoft.com/office/drawing/2014/main" id="{27F65E65-2132-4EAA-9916-A865FACE2D9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 name="Text Box 54">
          <a:extLst>
            <a:ext uri="{FF2B5EF4-FFF2-40B4-BE49-F238E27FC236}">
              <a16:creationId xmlns:a16="http://schemas.microsoft.com/office/drawing/2014/main" id="{CC938B0F-010F-4E5F-BA61-0499E5CFBF3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5" name="Text Box 55">
          <a:extLst>
            <a:ext uri="{FF2B5EF4-FFF2-40B4-BE49-F238E27FC236}">
              <a16:creationId xmlns:a16="http://schemas.microsoft.com/office/drawing/2014/main" id="{0B5D7C2E-B546-4F72-B66F-D990785A093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6" name="Text Box 56">
          <a:extLst>
            <a:ext uri="{FF2B5EF4-FFF2-40B4-BE49-F238E27FC236}">
              <a16:creationId xmlns:a16="http://schemas.microsoft.com/office/drawing/2014/main" id="{A1C5A897-6842-4EA9-8C91-A9BEBD4FF3B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7" name="Text Box 57">
          <a:extLst>
            <a:ext uri="{FF2B5EF4-FFF2-40B4-BE49-F238E27FC236}">
              <a16:creationId xmlns:a16="http://schemas.microsoft.com/office/drawing/2014/main" id="{9A19BAD5-9119-441E-A5C3-952D434EE7E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8" name="Text Box 58">
          <a:extLst>
            <a:ext uri="{FF2B5EF4-FFF2-40B4-BE49-F238E27FC236}">
              <a16:creationId xmlns:a16="http://schemas.microsoft.com/office/drawing/2014/main" id="{E59655EE-73FB-46CB-A3EB-313D0D607EC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9" name="Text Box 59">
          <a:extLst>
            <a:ext uri="{FF2B5EF4-FFF2-40B4-BE49-F238E27FC236}">
              <a16:creationId xmlns:a16="http://schemas.microsoft.com/office/drawing/2014/main" id="{2A32539C-3247-47E4-8066-7CF4E89FD8A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 name="Text Box 60">
          <a:extLst>
            <a:ext uri="{FF2B5EF4-FFF2-40B4-BE49-F238E27FC236}">
              <a16:creationId xmlns:a16="http://schemas.microsoft.com/office/drawing/2014/main" id="{0361AEE0-9AC2-4DF8-8823-8B8BBDEC4B4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1" name="Text Box 61">
          <a:extLst>
            <a:ext uri="{FF2B5EF4-FFF2-40B4-BE49-F238E27FC236}">
              <a16:creationId xmlns:a16="http://schemas.microsoft.com/office/drawing/2014/main" id="{B8EC97F3-58D5-44E1-A7D5-1DC1A8BDD31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 name="Text Box 62">
          <a:extLst>
            <a:ext uri="{FF2B5EF4-FFF2-40B4-BE49-F238E27FC236}">
              <a16:creationId xmlns:a16="http://schemas.microsoft.com/office/drawing/2014/main" id="{7CC65C44-32CF-477B-97FF-E56729DFF0C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 name="Text Box 63">
          <a:extLst>
            <a:ext uri="{FF2B5EF4-FFF2-40B4-BE49-F238E27FC236}">
              <a16:creationId xmlns:a16="http://schemas.microsoft.com/office/drawing/2014/main" id="{38F15EC7-2F99-42AA-87BA-431A1DCE5AD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4" name="Text Box 64">
          <a:extLst>
            <a:ext uri="{FF2B5EF4-FFF2-40B4-BE49-F238E27FC236}">
              <a16:creationId xmlns:a16="http://schemas.microsoft.com/office/drawing/2014/main" id="{9FE34F13-4A73-4A12-BD62-F4CA48AE0BA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5" name="Text Box 65">
          <a:extLst>
            <a:ext uri="{FF2B5EF4-FFF2-40B4-BE49-F238E27FC236}">
              <a16:creationId xmlns:a16="http://schemas.microsoft.com/office/drawing/2014/main" id="{A469773E-1890-4239-BD28-D627C168050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 name="Text Box 66">
          <a:extLst>
            <a:ext uri="{FF2B5EF4-FFF2-40B4-BE49-F238E27FC236}">
              <a16:creationId xmlns:a16="http://schemas.microsoft.com/office/drawing/2014/main" id="{8D45E58A-E8AB-4807-AB03-032EA34D908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7" name="Text Box 67">
          <a:extLst>
            <a:ext uri="{FF2B5EF4-FFF2-40B4-BE49-F238E27FC236}">
              <a16:creationId xmlns:a16="http://schemas.microsoft.com/office/drawing/2014/main" id="{D4717D90-A715-47CD-99FD-32705D64C1E5}"/>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8" name="Text Box 68">
          <a:extLst>
            <a:ext uri="{FF2B5EF4-FFF2-40B4-BE49-F238E27FC236}">
              <a16:creationId xmlns:a16="http://schemas.microsoft.com/office/drawing/2014/main" id="{8BA23515-7B02-44F7-825B-DAB570130E48}"/>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9" name="Text Box 69">
          <a:extLst>
            <a:ext uri="{FF2B5EF4-FFF2-40B4-BE49-F238E27FC236}">
              <a16:creationId xmlns:a16="http://schemas.microsoft.com/office/drawing/2014/main" id="{03CB2847-FDAE-4B16-BE03-A79DF487DBA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 name="Text Box 70">
          <a:extLst>
            <a:ext uri="{FF2B5EF4-FFF2-40B4-BE49-F238E27FC236}">
              <a16:creationId xmlns:a16="http://schemas.microsoft.com/office/drawing/2014/main" id="{78AEC1C3-2338-4033-B163-E35132BC837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1" name="Text Box 71">
          <a:extLst>
            <a:ext uri="{FF2B5EF4-FFF2-40B4-BE49-F238E27FC236}">
              <a16:creationId xmlns:a16="http://schemas.microsoft.com/office/drawing/2014/main" id="{BB0BF458-869C-4154-B6AE-E22ED4AABE8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2" name="Text Box 72">
          <a:extLst>
            <a:ext uri="{FF2B5EF4-FFF2-40B4-BE49-F238E27FC236}">
              <a16:creationId xmlns:a16="http://schemas.microsoft.com/office/drawing/2014/main" id="{81E4C925-DE5D-4E3E-93F9-15C564A89D3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3" name="Text Box 73">
          <a:extLst>
            <a:ext uri="{FF2B5EF4-FFF2-40B4-BE49-F238E27FC236}">
              <a16:creationId xmlns:a16="http://schemas.microsoft.com/office/drawing/2014/main" id="{5EB3F330-A2D3-42ED-B79B-F90E99C8876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4" name="Text Box 74">
          <a:extLst>
            <a:ext uri="{FF2B5EF4-FFF2-40B4-BE49-F238E27FC236}">
              <a16:creationId xmlns:a16="http://schemas.microsoft.com/office/drawing/2014/main" id="{CEC6981F-0FAB-4F1C-AEBF-CA660B8CF11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 name="Text Box 75">
          <a:extLst>
            <a:ext uri="{FF2B5EF4-FFF2-40B4-BE49-F238E27FC236}">
              <a16:creationId xmlns:a16="http://schemas.microsoft.com/office/drawing/2014/main" id="{EE5526D4-54DF-452F-A067-B24EE7B2254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 name="Text Box 76">
          <a:extLst>
            <a:ext uri="{FF2B5EF4-FFF2-40B4-BE49-F238E27FC236}">
              <a16:creationId xmlns:a16="http://schemas.microsoft.com/office/drawing/2014/main" id="{C5568923-80B1-49C6-A2D6-681321BB391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7" name="Text Box 77">
          <a:extLst>
            <a:ext uri="{FF2B5EF4-FFF2-40B4-BE49-F238E27FC236}">
              <a16:creationId xmlns:a16="http://schemas.microsoft.com/office/drawing/2014/main" id="{02E77425-0A29-49A8-934B-22F579523D4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8" name="Text Box 78">
          <a:extLst>
            <a:ext uri="{FF2B5EF4-FFF2-40B4-BE49-F238E27FC236}">
              <a16:creationId xmlns:a16="http://schemas.microsoft.com/office/drawing/2014/main" id="{6BB4428A-D5B2-452F-BC96-030CEF67E6A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9" name="Text Box 79">
          <a:extLst>
            <a:ext uri="{FF2B5EF4-FFF2-40B4-BE49-F238E27FC236}">
              <a16:creationId xmlns:a16="http://schemas.microsoft.com/office/drawing/2014/main" id="{6BF7242D-1806-43A6-898E-1822C288A13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80" name="Text Box 80">
          <a:extLst>
            <a:ext uri="{FF2B5EF4-FFF2-40B4-BE49-F238E27FC236}">
              <a16:creationId xmlns:a16="http://schemas.microsoft.com/office/drawing/2014/main" id="{95682C95-BDC4-4776-BEE4-BA03040F6B0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1" name="Text Box 81">
          <a:extLst>
            <a:ext uri="{FF2B5EF4-FFF2-40B4-BE49-F238E27FC236}">
              <a16:creationId xmlns:a16="http://schemas.microsoft.com/office/drawing/2014/main" id="{C4D4DADE-5FAB-4170-A343-525C52EEA89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2" name="Text Box 82">
          <a:extLst>
            <a:ext uri="{FF2B5EF4-FFF2-40B4-BE49-F238E27FC236}">
              <a16:creationId xmlns:a16="http://schemas.microsoft.com/office/drawing/2014/main" id="{38D71A32-9F97-47E5-83C3-AA642F43BE6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3" name="Text Box 83">
          <a:extLst>
            <a:ext uri="{FF2B5EF4-FFF2-40B4-BE49-F238E27FC236}">
              <a16:creationId xmlns:a16="http://schemas.microsoft.com/office/drawing/2014/main" id="{269EED9A-1DDF-417F-B6CE-407C5777A8F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84" name="Text Box 84">
          <a:extLst>
            <a:ext uri="{FF2B5EF4-FFF2-40B4-BE49-F238E27FC236}">
              <a16:creationId xmlns:a16="http://schemas.microsoft.com/office/drawing/2014/main" id="{FCA3ACF6-9B2D-40E2-8BEF-930C18139C3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85" name="Text Box 85">
          <a:extLst>
            <a:ext uri="{FF2B5EF4-FFF2-40B4-BE49-F238E27FC236}">
              <a16:creationId xmlns:a16="http://schemas.microsoft.com/office/drawing/2014/main" id="{A8CC5E1B-D8C9-402B-88D5-DB8812A8C89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86" name="Text Box 86">
          <a:extLst>
            <a:ext uri="{FF2B5EF4-FFF2-40B4-BE49-F238E27FC236}">
              <a16:creationId xmlns:a16="http://schemas.microsoft.com/office/drawing/2014/main" id="{6A645636-5803-4651-989E-3A6AA8078A2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7" name="Text Box 87">
          <a:extLst>
            <a:ext uri="{FF2B5EF4-FFF2-40B4-BE49-F238E27FC236}">
              <a16:creationId xmlns:a16="http://schemas.microsoft.com/office/drawing/2014/main" id="{187429A2-45BD-4A69-B726-B6C777DB635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8" name="Text Box 88">
          <a:extLst>
            <a:ext uri="{FF2B5EF4-FFF2-40B4-BE49-F238E27FC236}">
              <a16:creationId xmlns:a16="http://schemas.microsoft.com/office/drawing/2014/main" id="{897A161A-4AFA-452D-84F1-6DB3DCE4C02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89" name="Text Box 89">
          <a:extLst>
            <a:ext uri="{FF2B5EF4-FFF2-40B4-BE49-F238E27FC236}">
              <a16:creationId xmlns:a16="http://schemas.microsoft.com/office/drawing/2014/main" id="{03F6E222-5714-42F9-828A-ADCA605991D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0" name="Text Box 90">
          <a:extLst>
            <a:ext uri="{FF2B5EF4-FFF2-40B4-BE49-F238E27FC236}">
              <a16:creationId xmlns:a16="http://schemas.microsoft.com/office/drawing/2014/main" id="{C64F04AA-5294-4184-A794-F2A985F91E3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1" name="Text Box 91">
          <a:extLst>
            <a:ext uri="{FF2B5EF4-FFF2-40B4-BE49-F238E27FC236}">
              <a16:creationId xmlns:a16="http://schemas.microsoft.com/office/drawing/2014/main" id="{63F7A2DE-DAC0-44F7-BFA6-045BBBCC0B7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2" name="Text Box 92">
          <a:extLst>
            <a:ext uri="{FF2B5EF4-FFF2-40B4-BE49-F238E27FC236}">
              <a16:creationId xmlns:a16="http://schemas.microsoft.com/office/drawing/2014/main" id="{3D89C4E5-C08E-4718-9AFC-5A89E29300F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3" name="Text Box 93">
          <a:extLst>
            <a:ext uri="{FF2B5EF4-FFF2-40B4-BE49-F238E27FC236}">
              <a16:creationId xmlns:a16="http://schemas.microsoft.com/office/drawing/2014/main" id="{52C74BB4-694C-4126-8FEC-4CE496BC6EC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4" name="Text Box 94">
          <a:extLst>
            <a:ext uri="{FF2B5EF4-FFF2-40B4-BE49-F238E27FC236}">
              <a16:creationId xmlns:a16="http://schemas.microsoft.com/office/drawing/2014/main" id="{20117C55-A839-4E9D-8BB9-7EF3865848B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95" name="Text Box 95">
          <a:extLst>
            <a:ext uri="{FF2B5EF4-FFF2-40B4-BE49-F238E27FC236}">
              <a16:creationId xmlns:a16="http://schemas.microsoft.com/office/drawing/2014/main" id="{7C901DFB-4C29-4037-B15A-67AAEC27A94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96" name="Text Box 96">
          <a:extLst>
            <a:ext uri="{FF2B5EF4-FFF2-40B4-BE49-F238E27FC236}">
              <a16:creationId xmlns:a16="http://schemas.microsoft.com/office/drawing/2014/main" id="{915E057F-263F-4FEA-8746-B965AE6A9F6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97" name="Text Box 97">
          <a:extLst>
            <a:ext uri="{FF2B5EF4-FFF2-40B4-BE49-F238E27FC236}">
              <a16:creationId xmlns:a16="http://schemas.microsoft.com/office/drawing/2014/main" id="{E7B99DC0-50C8-45B1-9F2D-1E62D8BDB92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98" name="Text Box 98">
          <a:extLst>
            <a:ext uri="{FF2B5EF4-FFF2-40B4-BE49-F238E27FC236}">
              <a16:creationId xmlns:a16="http://schemas.microsoft.com/office/drawing/2014/main" id="{DB99F3E0-1109-4C23-93BA-249BFECC5BE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99" name="Text Box 99">
          <a:extLst>
            <a:ext uri="{FF2B5EF4-FFF2-40B4-BE49-F238E27FC236}">
              <a16:creationId xmlns:a16="http://schemas.microsoft.com/office/drawing/2014/main" id="{85E01EC6-7EFE-4CA6-9EFE-BB106A515D6F}"/>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00" name="Text Box 100">
          <a:extLst>
            <a:ext uri="{FF2B5EF4-FFF2-40B4-BE49-F238E27FC236}">
              <a16:creationId xmlns:a16="http://schemas.microsoft.com/office/drawing/2014/main" id="{77E41523-CB62-41FC-8CCE-0412691C850A}"/>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1" name="Text Box 101">
          <a:extLst>
            <a:ext uri="{FF2B5EF4-FFF2-40B4-BE49-F238E27FC236}">
              <a16:creationId xmlns:a16="http://schemas.microsoft.com/office/drawing/2014/main" id="{34C92CFD-5021-4709-9062-702271F97F4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2" name="Text Box 102">
          <a:extLst>
            <a:ext uri="{FF2B5EF4-FFF2-40B4-BE49-F238E27FC236}">
              <a16:creationId xmlns:a16="http://schemas.microsoft.com/office/drawing/2014/main" id="{6E5CD0F0-0FD7-44C7-83E0-CDF3F249467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3" name="Text Box 103">
          <a:extLst>
            <a:ext uri="{FF2B5EF4-FFF2-40B4-BE49-F238E27FC236}">
              <a16:creationId xmlns:a16="http://schemas.microsoft.com/office/drawing/2014/main" id="{6A1CCFD4-443E-4AAB-87BA-77BB433C9D0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04" name="Text Box 104">
          <a:extLst>
            <a:ext uri="{FF2B5EF4-FFF2-40B4-BE49-F238E27FC236}">
              <a16:creationId xmlns:a16="http://schemas.microsoft.com/office/drawing/2014/main" id="{DD19334B-9926-47C1-85F5-920EBB41E6A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05" name="Text Box 105">
          <a:extLst>
            <a:ext uri="{FF2B5EF4-FFF2-40B4-BE49-F238E27FC236}">
              <a16:creationId xmlns:a16="http://schemas.microsoft.com/office/drawing/2014/main" id="{AC3C32E2-B7F1-4C16-9571-7801E338400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06" name="Text Box 106">
          <a:extLst>
            <a:ext uri="{FF2B5EF4-FFF2-40B4-BE49-F238E27FC236}">
              <a16:creationId xmlns:a16="http://schemas.microsoft.com/office/drawing/2014/main" id="{0896F316-8B4E-435E-975F-AAA63F7F930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7" name="Text Box 107">
          <a:extLst>
            <a:ext uri="{FF2B5EF4-FFF2-40B4-BE49-F238E27FC236}">
              <a16:creationId xmlns:a16="http://schemas.microsoft.com/office/drawing/2014/main" id="{F9B830AC-BBFB-478D-9014-262B4A6EF49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8" name="Text Box 108">
          <a:extLst>
            <a:ext uri="{FF2B5EF4-FFF2-40B4-BE49-F238E27FC236}">
              <a16:creationId xmlns:a16="http://schemas.microsoft.com/office/drawing/2014/main" id="{3782D5EB-2A66-422F-85BF-1DAA74B80CD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09" name="Text Box 109">
          <a:extLst>
            <a:ext uri="{FF2B5EF4-FFF2-40B4-BE49-F238E27FC236}">
              <a16:creationId xmlns:a16="http://schemas.microsoft.com/office/drawing/2014/main" id="{8867085F-A1F4-4A47-9EAE-BA0B9DEAC6B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10" name="Text Box 110">
          <a:extLst>
            <a:ext uri="{FF2B5EF4-FFF2-40B4-BE49-F238E27FC236}">
              <a16:creationId xmlns:a16="http://schemas.microsoft.com/office/drawing/2014/main" id="{E4EE171D-5C2B-4BDD-98C3-8F86A275FE2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11" name="Text Box 111">
          <a:extLst>
            <a:ext uri="{FF2B5EF4-FFF2-40B4-BE49-F238E27FC236}">
              <a16:creationId xmlns:a16="http://schemas.microsoft.com/office/drawing/2014/main" id="{35A7E845-2C23-4C23-9810-F89B2826932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12" name="Text Box 112">
          <a:extLst>
            <a:ext uri="{FF2B5EF4-FFF2-40B4-BE49-F238E27FC236}">
              <a16:creationId xmlns:a16="http://schemas.microsoft.com/office/drawing/2014/main" id="{92159CF1-42A6-4264-86AF-A4986BCAC8C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13" name="Text Box 113">
          <a:extLst>
            <a:ext uri="{FF2B5EF4-FFF2-40B4-BE49-F238E27FC236}">
              <a16:creationId xmlns:a16="http://schemas.microsoft.com/office/drawing/2014/main" id="{D9D78644-2B98-4452-890D-CDA323679E1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14" name="Text Box 114">
          <a:extLst>
            <a:ext uri="{FF2B5EF4-FFF2-40B4-BE49-F238E27FC236}">
              <a16:creationId xmlns:a16="http://schemas.microsoft.com/office/drawing/2014/main" id="{B65BD2F0-FADE-4447-AEDD-79F56D6B7B2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15" name="Text Box 115">
          <a:extLst>
            <a:ext uri="{FF2B5EF4-FFF2-40B4-BE49-F238E27FC236}">
              <a16:creationId xmlns:a16="http://schemas.microsoft.com/office/drawing/2014/main" id="{9320C861-6130-4E67-8A7F-EE438D899A3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16" name="Text Box 116">
          <a:extLst>
            <a:ext uri="{FF2B5EF4-FFF2-40B4-BE49-F238E27FC236}">
              <a16:creationId xmlns:a16="http://schemas.microsoft.com/office/drawing/2014/main" id="{E7F6A13C-29B6-4944-9680-ED40D34FE134}"/>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17" name="Text Box 117">
          <a:extLst>
            <a:ext uri="{FF2B5EF4-FFF2-40B4-BE49-F238E27FC236}">
              <a16:creationId xmlns:a16="http://schemas.microsoft.com/office/drawing/2014/main" id="{945BF2EA-14EB-49B1-879E-F2210B31EC36}"/>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18" name="Text Box 118">
          <a:extLst>
            <a:ext uri="{FF2B5EF4-FFF2-40B4-BE49-F238E27FC236}">
              <a16:creationId xmlns:a16="http://schemas.microsoft.com/office/drawing/2014/main" id="{6EE66E6F-02BD-4C58-AA1A-734475FD6C7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19" name="Text Box 119">
          <a:extLst>
            <a:ext uri="{FF2B5EF4-FFF2-40B4-BE49-F238E27FC236}">
              <a16:creationId xmlns:a16="http://schemas.microsoft.com/office/drawing/2014/main" id="{226582C3-E811-4821-BD21-7B9EA4FD5E4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0" name="Text Box 120">
          <a:extLst>
            <a:ext uri="{FF2B5EF4-FFF2-40B4-BE49-F238E27FC236}">
              <a16:creationId xmlns:a16="http://schemas.microsoft.com/office/drawing/2014/main" id="{D0D63806-8649-4262-9D6C-6736FC997D3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21" name="Text Box 121">
          <a:extLst>
            <a:ext uri="{FF2B5EF4-FFF2-40B4-BE49-F238E27FC236}">
              <a16:creationId xmlns:a16="http://schemas.microsoft.com/office/drawing/2014/main" id="{224FDD78-AEB1-462D-970C-8BF6A2C3150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22" name="Text Box 122">
          <a:extLst>
            <a:ext uri="{FF2B5EF4-FFF2-40B4-BE49-F238E27FC236}">
              <a16:creationId xmlns:a16="http://schemas.microsoft.com/office/drawing/2014/main" id="{A5918DB6-1A4A-4E8D-BFBE-59A6A0E763D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23" name="Text Box 123">
          <a:extLst>
            <a:ext uri="{FF2B5EF4-FFF2-40B4-BE49-F238E27FC236}">
              <a16:creationId xmlns:a16="http://schemas.microsoft.com/office/drawing/2014/main" id="{69471B1B-D423-4679-9460-6F9C9BF35E1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4" name="Text Box 124">
          <a:extLst>
            <a:ext uri="{FF2B5EF4-FFF2-40B4-BE49-F238E27FC236}">
              <a16:creationId xmlns:a16="http://schemas.microsoft.com/office/drawing/2014/main" id="{1AF3A405-E0F6-433F-947F-5F4B015B400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5" name="Text Box 125">
          <a:extLst>
            <a:ext uri="{FF2B5EF4-FFF2-40B4-BE49-F238E27FC236}">
              <a16:creationId xmlns:a16="http://schemas.microsoft.com/office/drawing/2014/main" id="{D98CBF86-527C-4B4F-AF06-06FD492E6E7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6" name="Text Box 126">
          <a:extLst>
            <a:ext uri="{FF2B5EF4-FFF2-40B4-BE49-F238E27FC236}">
              <a16:creationId xmlns:a16="http://schemas.microsoft.com/office/drawing/2014/main" id="{DE4FC163-1570-40AA-BBCA-6D4FDA1C1A0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7" name="Text Box 127">
          <a:extLst>
            <a:ext uri="{FF2B5EF4-FFF2-40B4-BE49-F238E27FC236}">
              <a16:creationId xmlns:a16="http://schemas.microsoft.com/office/drawing/2014/main" id="{C633CC21-EFBB-4FC7-9D16-FA52DB6D2E3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8" name="Text Box 128">
          <a:extLst>
            <a:ext uri="{FF2B5EF4-FFF2-40B4-BE49-F238E27FC236}">
              <a16:creationId xmlns:a16="http://schemas.microsoft.com/office/drawing/2014/main" id="{5BC93D54-9EA4-4E96-8810-9E06F4D2A0C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29" name="Text Box 129">
          <a:extLst>
            <a:ext uri="{FF2B5EF4-FFF2-40B4-BE49-F238E27FC236}">
              <a16:creationId xmlns:a16="http://schemas.microsoft.com/office/drawing/2014/main" id="{1AC79540-6299-4A17-9899-FE2478D35B9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30" name="Text Box 130">
          <a:extLst>
            <a:ext uri="{FF2B5EF4-FFF2-40B4-BE49-F238E27FC236}">
              <a16:creationId xmlns:a16="http://schemas.microsoft.com/office/drawing/2014/main" id="{658A7ADC-F478-438C-B995-6BD2D699BDA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31" name="Text Box 131">
          <a:extLst>
            <a:ext uri="{FF2B5EF4-FFF2-40B4-BE49-F238E27FC236}">
              <a16:creationId xmlns:a16="http://schemas.microsoft.com/office/drawing/2014/main" id="{1FAC260F-1B68-4644-A1E5-C0F5524ABE9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32" name="Text Box 132">
          <a:extLst>
            <a:ext uri="{FF2B5EF4-FFF2-40B4-BE49-F238E27FC236}">
              <a16:creationId xmlns:a16="http://schemas.microsoft.com/office/drawing/2014/main" id="{178D038C-ACA5-4A8E-A80F-445DB4EF7CA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33" name="Text Box 133">
          <a:extLst>
            <a:ext uri="{FF2B5EF4-FFF2-40B4-BE49-F238E27FC236}">
              <a16:creationId xmlns:a16="http://schemas.microsoft.com/office/drawing/2014/main" id="{25C0FBCE-8A67-4D00-84BC-DC30B5302EF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34" name="Text Box 134">
          <a:extLst>
            <a:ext uri="{FF2B5EF4-FFF2-40B4-BE49-F238E27FC236}">
              <a16:creationId xmlns:a16="http://schemas.microsoft.com/office/drawing/2014/main" id="{EF770E5E-FDB6-4A4E-B69A-BB9A7709C80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35" name="Text Box 135">
          <a:extLst>
            <a:ext uri="{FF2B5EF4-FFF2-40B4-BE49-F238E27FC236}">
              <a16:creationId xmlns:a16="http://schemas.microsoft.com/office/drawing/2014/main" id="{7DCFF19F-E15F-45FC-B083-C151992E530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36" name="Text Box 136">
          <a:extLst>
            <a:ext uri="{FF2B5EF4-FFF2-40B4-BE49-F238E27FC236}">
              <a16:creationId xmlns:a16="http://schemas.microsoft.com/office/drawing/2014/main" id="{60CC897A-EB0B-4699-A450-8FB53570EE2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37" name="Text Box 137">
          <a:extLst>
            <a:ext uri="{FF2B5EF4-FFF2-40B4-BE49-F238E27FC236}">
              <a16:creationId xmlns:a16="http://schemas.microsoft.com/office/drawing/2014/main" id="{65E644F8-EA7C-425F-8976-EAD98EB6ED6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38" name="Text Box 138">
          <a:extLst>
            <a:ext uri="{FF2B5EF4-FFF2-40B4-BE49-F238E27FC236}">
              <a16:creationId xmlns:a16="http://schemas.microsoft.com/office/drawing/2014/main" id="{9DFF63F2-0963-46A9-BA87-A3A9BBBB1A8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39" name="Text Box 139">
          <a:extLst>
            <a:ext uri="{FF2B5EF4-FFF2-40B4-BE49-F238E27FC236}">
              <a16:creationId xmlns:a16="http://schemas.microsoft.com/office/drawing/2014/main" id="{AFA9684C-1CF0-4157-8268-EC563AA670C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40" name="Text Box 140">
          <a:extLst>
            <a:ext uri="{FF2B5EF4-FFF2-40B4-BE49-F238E27FC236}">
              <a16:creationId xmlns:a16="http://schemas.microsoft.com/office/drawing/2014/main" id="{F38A80BE-34E0-45E4-8DF1-5058F4EBB21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41" name="Text Box 141">
          <a:extLst>
            <a:ext uri="{FF2B5EF4-FFF2-40B4-BE49-F238E27FC236}">
              <a16:creationId xmlns:a16="http://schemas.microsoft.com/office/drawing/2014/main" id="{3CFE3522-2C8D-40E3-9042-96F56AFFC9F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42" name="Text Box 142">
          <a:extLst>
            <a:ext uri="{FF2B5EF4-FFF2-40B4-BE49-F238E27FC236}">
              <a16:creationId xmlns:a16="http://schemas.microsoft.com/office/drawing/2014/main" id="{E8DA946C-D742-418D-8752-C468A697C37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43" name="Text Box 143">
          <a:extLst>
            <a:ext uri="{FF2B5EF4-FFF2-40B4-BE49-F238E27FC236}">
              <a16:creationId xmlns:a16="http://schemas.microsoft.com/office/drawing/2014/main" id="{8968188C-4431-4FA8-BA6D-484BB7636E5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44" name="Text Box 144">
          <a:extLst>
            <a:ext uri="{FF2B5EF4-FFF2-40B4-BE49-F238E27FC236}">
              <a16:creationId xmlns:a16="http://schemas.microsoft.com/office/drawing/2014/main" id="{93520E79-2131-4438-AD1B-E13FED6EBF7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45" name="Text Box 145">
          <a:extLst>
            <a:ext uri="{FF2B5EF4-FFF2-40B4-BE49-F238E27FC236}">
              <a16:creationId xmlns:a16="http://schemas.microsoft.com/office/drawing/2014/main" id="{547859ED-17CE-4C2D-9E64-5FA310E4FBF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46" name="Text Box 146">
          <a:extLst>
            <a:ext uri="{FF2B5EF4-FFF2-40B4-BE49-F238E27FC236}">
              <a16:creationId xmlns:a16="http://schemas.microsoft.com/office/drawing/2014/main" id="{69A50AAA-5087-4FBD-A8B2-68B4A838BFC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47" name="Text Box 147">
          <a:extLst>
            <a:ext uri="{FF2B5EF4-FFF2-40B4-BE49-F238E27FC236}">
              <a16:creationId xmlns:a16="http://schemas.microsoft.com/office/drawing/2014/main" id="{656A3EEF-B107-4172-B255-C1A325AEB25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48" name="Text Box 148">
          <a:extLst>
            <a:ext uri="{FF2B5EF4-FFF2-40B4-BE49-F238E27FC236}">
              <a16:creationId xmlns:a16="http://schemas.microsoft.com/office/drawing/2014/main" id="{8173F8AE-7BD7-4E5F-A162-F4AC57A7CF30}"/>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49" name="Text Box 149">
          <a:extLst>
            <a:ext uri="{FF2B5EF4-FFF2-40B4-BE49-F238E27FC236}">
              <a16:creationId xmlns:a16="http://schemas.microsoft.com/office/drawing/2014/main" id="{D4D37A0A-88B5-4C59-81B1-62332B55D282}"/>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0" name="Text Box 150">
          <a:extLst>
            <a:ext uri="{FF2B5EF4-FFF2-40B4-BE49-F238E27FC236}">
              <a16:creationId xmlns:a16="http://schemas.microsoft.com/office/drawing/2014/main" id="{F3653C8A-2C8F-4DAD-8FE8-F91FEF4BF38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1" name="Text Box 151">
          <a:extLst>
            <a:ext uri="{FF2B5EF4-FFF2-40B4-BE49-F238E27FC236}">
              <a16:creationId xmlns:a16="http://schemas.microsoft.com/office/drawing/2014/main" id="{6F1CEC43-91B5-490A-9A22-9DB65F7967B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2" name="Text Box 152">
          <a:extLst>
            <a:ext uri="{FF2B5EF4-FFF2-40B4-BE49-F238E27FC236}">
              <a16:creationId xmlns:a16="http://schemas.microsoft.com/office/drawing/2014/main" id="{1CE5E0D1-9587-49FF-AB31-89A09B15311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53" name="Text Box 153">
          <a:extLst>
            <a:ext uri="{FF2B5EF4-FFF2-40B4-BE49-F238E27FC236}">
              <a16:creationId xmlns:a16="http://schemas.microsoft.com/office/drawing/2014/main" id="{B705F71E-E995-462C-B364-AE45B648A4D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54" name="Text Box 154">
          <a:extLst>
            <a:ext uri="{FF2B5EF4-FFF2-40B4-BE49-F238E27FC236}">
              <a16:creationId xmlns:a16="http://schemas.microsoft.com/office/drawing/2014/main" id="{0E4736E3-A25D-4D06-BB74-303912D4282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55" name="Text Box 155">
          <a:extLst>
            <a:ext uri="{FF2B5EF4-FFF2-40B4-BE49-F238E27FC236}">
              <a16:creationId xmlns:a16="http://schemas.microsoft.com/office/drawing/2014/main" id="{FEE7ECC8-7BCB-4F78-89CF-3C789E22A9B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6" name="Text Box 156">
          <a:extLst>
            <a:ext uri="{FF2B5EF4-FFF2-40B4-BE49-F238E27FC236}">
              <a16:creationId xmlns:a16="http://schemas.microsoft.com/office/drawing/2014/main" id="{F3AE6AFC-2776-4E7F-ACF5-AAC2D90FE3E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7" name="Text Box 157">
          <a:extLst>
            <a:ext uri="{FF2B5EF4-FFF2-40B4-BE49-F238E27FC236}">
              <a16:creationId xmlns:a16="http://schemas.microsoft.com/office/drawing/2014/main" id="{84B44C79-4C2E-4816-BA65-84B9BD3DD6F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8" name="Text Box 158">
          <a:extLst>
            <a:ext uri="{FF2B5EF4-FFF2-40B4-BE49-F238E27FC236}">
              <a16:creationId xmlns:a16="http://schemas.microsoft.com/office/drawing/2014/main" id="{9EA59F7B-3A14-4E2E-9B49-42745B0FEE1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59" name="Text Box 159">
          <a:extLst>
            <a:ext uri="{FF2B5EF4-FFF2-40B4-BE49-F238E27FC236}">
              <a16:creationId xmlns:a16="http://schemas.microsoft.com/office/drawing/2014/main" id="{551E93A7-D063-4E44-B59C-FFE68E19C39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60" name="Text Box 160">
          <a:extLst>
            <a:ext uri="{FF2B5EF4-FFF2-40B4-BE49-F238E27FC236}">
              <a16:creationId xmlns:a16="http://schemas.microsoft.com/office/drawing/2014/main" id="{B015FD27-F425-452D-94F5-C9D2198783D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61" name="Text Box 161">
          <a:extLst>
            <a:ext uri="{FF2B5EF4-FFF2-40B4-BE49-F238E27FC236}">
              <a16:creationId xmlns:a16="http://schemas.microsoft.com/office/drawing/2014/main" id="{EC74FD21-9A86-42B2-AFAD-1A08BCB6669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62" name="Text Box 162">
          <a:extLst>
            <a:ext uri="{FF2B5EF4-FFF2-40B4-BE49-F238E27FC236}">
              <a16:creationId xmlns:a16="http://schemas.microsoft.com/office/drawing/2014/main" id="{7BD3900B-0862-4DD1-ABED-8B721C0184A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63" name="Text Box 163">
          <a:extLst>
            <a:ext uri="{FF2B5EF4-FFF2-40B4-BE49-F238E27FC236}">
              <a16:creationId xmlns:a16="http://schemas.microsoft.com/office/drawing/2014/main" id="{4CB4F42F-1183-4928-B876-53F265043FF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64" name="Text Box 164">
          <a:extLst>
            <a:ext uri="{FF2B5EF4-FFF2-40B4-BE49-F238E27FC236}">
              <a16:creationId xmlns:a16="http://schemas.microsoft.com/office/drawing/2014/main" id="{49375D9F-4B3A-47DE-A6DA-B5384208BBF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65" name="Text Box 165">
          <a:extLst>
            <a:ext uri="{FF2B5EF4-FFF2-40B4-BE49-F238E27FC236}">
              <a16:creationId xmlns:a16="http://schemas.microsoft.com/office/drawing/2014/main" id="{A2018909-4689-4F5C-B8BA-E5D40CFB4288}"/>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66" name="Text Box 166">
          <a:extLst>
            <a:ext uri="{FF2B5EF4-FFF2-40B4-BE49-F238E27FC236}">
              <a16:creationId xmlns:a16="http://schemas.microsoft.com/office/drawing/2014/main" id="{AAA7B29A-F650-4856-82B4-276922008E7F}"/>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67" name="Text Box 167">
          <a:extLst>
            <a:ext uri="{FF2B5EF4-FFF2-40B4-BE49-F238E27FC236}">
              <a16:creationId xmlns:a16="http://schemas.microsoft.com/office/drawing/2014/main" id="{DD14A2A8-6F62-4ED7-9EDB-8D9081386C7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68" name="Text Box 168">
          <a:extLst>
            <a:ext uri="{FF2B5EF4-FFF2-40B4-BE49-F238E27FC236}">
              <a16:creationId xmlns:a16="http://schemas.microsoft.com/office/drawing/2014/main" id="{CD43B95E-1F7F-46CA-BDB0-BDFAA423DFD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69" name="Text Box 169">
          <a:extLst>
            <a:ext uri="{FF2B5EF4-FFF2-40B4-BE49-F238E27FC236}">
              <a16:creationId xmlns:a16="http://schemas.microsoft.com/office/drawing/2014/main" id="{6FA26881-4475-4AC7-A7A1-09B7A972F11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70" name="Text Box 170">
          <a:extLst>
            <a:ext uri="{FF2B5EF4-FFF2-40B4-BE49-F238E27FC236}">
              <a16:creationId xmlns:a16="http://schemas.microsoft.com/office/drawing/2014/main" id="{87ED4C0A-0228-490F-8928-E413724C7D7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71" name="Text Box 171">
          <a:extLst>
            <a:ext uri="{FF2B5EF4-FFF2-40B4-BE49-F238E27FC236}">
              <a16:creationId xmlns:a16="http://schemas.microsoft.com/office/drawing/2014/main" id="{6C67CB1C-B1A7-4606-9B80-286CF4E228A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72" name="Text Box 172">
          <a:extLst>
            <a:ext uri="{FF2B5EF4-FFF2-40B4-BE49-F238E27FC236}">
              <a16:creationId xmlns:a16="http://schemas.microsoft.com/office/drawing/2014/main" id="{29CFC8DE-3292-4497-A615-AC98E88BEDE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73" name="Text Box 173">
          <a:extLst>
            <a:ext uri="{FF2B5EF4-FFF2-40B4-BE49-F238E27FC236}">
              <a16:creationId xmlns:a16="http://schemas.microsoft.com/office/drawing/2014/main" id="{D39551B9-1E6D-438B-9639-9168DF054A6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74" name="Text Box 174">
          <a:extLst>
            <a:ext uri="{FF2B5EF4-FFF2-40B4-BE49-F238E27FC236}">
              <a16:creationId xmlns:a16="http://schemas.microsoft.com/office/drawing/2014/main" id="{098A4DC3-CB0C-4461-81E8-4D02100C4E1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75" name="Text Box 175">
          <a:extLst>
            <a:ext uri="{FF2B5EF4-FFF2-40B4-BE49-F238E27FC236}">
              <a16:creationId xmlns:a16="http://schemas.microsoft.com/office/drawing/2014/main" id="{765E93C0-1ED1-4B5C-A419-1B78AA21942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76" name="Text Box 176">
          <a:extLst>
            <a:ext uri="{FF2B5EF4-FFF2-40B4-BE49-F238E27FC236}">
              <a16:creationId xmlns:a16="http://schemas.microsoft.com/office/drawing/2014/main" id="{81F35C70-501B-4A12-A85E-F45931A07AB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77" name="Text Box 177">
          <a:extLst>
            <a:ext uri="{FF2B5EF4-FFF2-40B4-BE49-F238E27FC236}">
              <a16:creationId xmlns:a16="http://schemas.microsoft.com/office/drawing/2014/main" id="{D6DBF83A-E7B9-4441-B16A-6D4FED40C12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78" name="Text Box 178">
          <a:extLst>
            <a:ext uri="{FF2B5EF4-FFF2-40B4-BE49-F238E27FC236}">
              <a16:creationId xmlns:a16="http://schemas.microsoft.com/office/drawing/2014/main" id="{6F4FD941-CAB8-47D2-AD6F-B25FA043C94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79" name="Text Box 179">
          <a:extLst>
            <a:ext uri="{FF2B5EF4-FFF2-40B4-BE49-F238E27FC236}">
              <a16:creationId xmlns:a16="http://schemas.microsoft.com/office/drawing/2014/main" id="{3272B718-DEA6-4330-90D6-61032CDFD82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80" name="Text Box 180">
          <a:extLst>
            <a:ext uri="{FF2B5EF4-FFF2-40B4-BE49-F238E27FC236}">
              <a16:creationId xmlns:a16="http://schemas.microsoft.com/office/drawing/2014/main" id="{44D9FF4B-5572-438D-960D-22269C70C61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81" name="Text Box 181">
          <a:extLst>
            <a:ext uri="{FF2B5EF4-FFF2-40B4-BE49-F238E27FC236}">
              <a16:creationId xmlns:a16="http://schemas.microsoft.com/office/drawing/2014/main" id="{A83A7696-D037-401E-8784-AC85D641B16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82" name="Text Box 182">
          <a:extLst>
            <a:ext uri="{FF2B5EF4-FFF2-40B4-BE49-F238E27FC236}">
              <a16:creationId xmlns:a16="http://schemas.microsoft.com/office/drawing/2014/main" id="{1BDC106D-E599-44C0-92D6-D9ACE92DA70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83" name="Text Box 183">
          <a:extLst>
            <a:ext uri="{FF2B5EF4-FFF2-40B4-BE49-F238E27FC236}">
              <a16:creationId xmlns:a16="http://schemas.microsoft.com/office/drawing/2014/main" id="{AF5F8B12-DADA-4B6E-ABA2-117293141D8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84" name="Text Box 184">
          <a:extLst>
            <a:ext uri="{FF2B5EF4-FFF2-40B4-BE49-F238E27FC236}">
              <a16:creationId xmlns:a16="http://schemas.microsoft.com/office/drawing/2014/main" id="{138377BB-D5C2-4BE4-905F-442F534C29E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85" name="Text Box 185">
          <a:extLst>
            <a:ext uri="{FF2B5EF4-FFF2-40B4-BE49-F238E27FC236}">
              <a16:creationId xmlns:a16="http://schemas.microsoft.com/office/drawing/2014/main" id="{22094882-1DD2-4A3F-AB5F-725F14CAE9B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86" name="Text Box 186">
          <a:extLst>
            <a:ext uri="{FF2B5EF4-FFF2-40B4-BE49-F238E27FC236}">
              <a16:creationId xmlns:a16="http://schemas.microsoft.com/office/drawing/2014/main" id="{770278FD-9369-4018-9D06-DFB7C4396E0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87" name="Text Box 187">
          <a:extLst>
            <a:ext uri="{FF2B5EF4-FFF2-40B4-BE49-F238E27FC236}">
              <a16:creationId xmlns:a16="http://schemas.microsoft.com/office/drawing/2014/main" id="{2EC67723-BFA7-467E-B20A-9ECCAC93C1E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88" name="Text Box 188">
          <a:extLst>
            <a:ext uri="{FF2B5EF4-FFF2-40B4-BE49-F238E27FC236}">
              <a16:creationId xmlns:a16="http://schemas.microsoft.com/office/drawing/2014/main" id="{99C4A81E-D848-4882-9D84-7C1E47501ED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89" name="Text Box 189">
          <a:extLst>
            <a:ext uri="{FF2B5EF4-FFF2-40B4-BE49-F238E27FC236}">
              <a16:creationId xmlns:a16="http://schemas.microsoft.com/office/drawing/2014/main" id="{FAD2676A-F075-4859-917D-5D744C2C882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90" name="Text Box 190">
          <a:extLst>
            <a:ext uri="{FF2B5EF4-FFF2-40B4-BE49-F238E27FC236}">
              <a16:creationId xmlns:a16="http://schemas.microsoft.com/office/drawing/2014/main" id="{C1C324A4-893B-439D-8D3B-5F3AA6A403C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91" name="Text Box 191">
          <a:extLst>
            <a:ext uri="{FF2B5EF4-FFF2-40B4-BE49-F238E27FC236}">
              <a16:creationId xmlns:a16="http://schemas.microsoft.com/office/drawing/2014/main" id="{8D78B1FD-4998-46DF-B2C0-FC6A97E58F6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92" name="Text Box 192">
          <a:extLst>
            <a:ext uri="{FF2B5EF4-FFF2-40B4-BE49-F238E27FC236}">
              <a16:creationId xmlns:a16="http://schemas.microsoft.com/office/drawing/2014/main" id="{53466DD0-8E34-47AC-93A3-5C09B8D91A7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93" name="Text Box 194">
          <a:extLst>
            <a:ext uri="{FF2B5EF4-FFF2-40B4-BE49-F238E27FC236}">
              <a16:creationId xmlns:a16="http://schemas.microsoft.com/office/drawing/2014/main" id="{CB2174A6-E409-4EA6-83AE-BA40029C58B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94" name="Text Box 195">
          <a:extLst>
            <a:ext uri="{FF2B5EF4-FFF2-40B4-BE49-F238E27FC236}">
              <a16:creationId xmlns:a16="http://schemas.microsoft.com/office/drawing/2014/main" id="{093566AB-E5F2-40F6-B8B3-D6E4DBAE55D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195" name="Text Box 2">
          <a:extLst>
            <a:ext uri="{FF2B5EF4-FFF2-40B4-BE49-F238E27FC236}">
              <a16:creationId xmlns:a16="http://schemas.microsoft.com/office/drawing/2014/main" id="{A795EE57-0572-4461-AFF7-C890BFACAA92}"/>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96" name="Text Box 3">
          <a:extLst>
            <a:ext uri="{FF2B5EF4-FFF2-40B4-BE49-F238E27FC236}">
              <a16:creationId xmlns:a16="http://schemas.microsoft.com/office/drawing/2014/main" id="{D028B182-EC48-44A3-BF38-7E7A3B7F147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97" name="Text Box 4">
          <a:extLst>
            <a:ext uri="{FF2B5EF4-FFF2-40B4-BE49-F238E27FC236}">
              <a16:creationId xmlns:a16="http://schemas.microsoft.com/office/drawing/2014/main" id="{816BB5ED-9A05-473B-9AF8-64ABDB8D3A8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198" name="Text Box 5">
          <a:extLst>
            <a:ext uri="{FF2B5EF4-FFF2-40B4-BE49-F238E27FC236}">
              <a16:creationId xmlns:a16="http://schemas.microsoft.com/office/drawing/2014/main" id="{27A63D90-89F4-47BF-818E-089F538508E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199" name="Text Box 6">
          <a:extLst>
            <a:ext uri="{FF2B5EF4-FFF2-40B4-BE49-F238E27FC236}">
              <a16:creationId xmlns:a16="http://schemas.microsoft.com/office/drawing/2014/main" id="{6C03F7AA-5501-4C55-83C0-C9BC7B86580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00" name="Text Box 7">
          <a:extLst>
            <a:ext uri="{FF2B5EF4-FFF2-40B4-BE49-F238E27FC236}">
              <a16:creationId xmlns:a16="http://schemas.microsoft.com/office/drawing/2014/main" id="{F0AEFFA9-FA1F-43DB-97C2-D6EEC5B60FF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01" name="Text Box 8">
          <a:extLst>
            <a:ext uri="{FF2B5EF4-FFF2-40B4-BE49-F238E27FC236}">
              <a16:creationId xmlns:a16="http://schemas.microsoft.com/office/drawing/2014/main" id="{36A8ED32-ACB3-4232-AF43-208E8796298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2" name="Text Box 9">
          <a:extLst>
            <a:ext uri="{FF2B5EF4-FFF2-40B4-BE49-F238E27FC236}">
              <a16:creationId xmlns:a16="http://schemas.microsoft.com/office/drawing/2014/main" id="{E08628EE-DF4B-4D64-9C89-35BE6FA4467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3" name="Text Box 10">
          <a:extLst>
            <a:ext uri="{FF2B5EF4-FFF2-40B4-BE49-F238E27FC236}">
              <a16:creationId xmlns:a16="http://schemas.microsoft.com/office/drawing/2014/main" id="{67DDB569-7B89-49D6-9E4F-AB1A8D449E9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4" name="Text Box 11">
          <a:extLst>
            <a:ext uri="{FF2B5EF4-FFF2-40B4-BE49-F238E27FC236}">
              <a16:creationId xmlns:a16="http://schemas.microsoft.com/office/drawing/2014/main" id="{CE05EE61-DB1F-42F8-AB6B-FEC58903D1A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5" name="Text Box 12">
          <a:extLst>
            <a:ext uri="{FF2B5EF4-FFF2-40B4-BE49-F238E27FC236}">
              <a16:creationId xmlns:a16="http://schemas.microsoft.com/office/drawing/2014/main" id="{630BD77C-4F34-4099-94BE-1A3F5B3EE44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6" name="Text Box 13">
          <a:extLst>
            <a:ext uri="{FF2B5EF4-FFF2-40B4-BE49-F238E27FC236}">
              <a16:creationId xmlns:a16="http://schemas.microsoft.com/office/drawing/2014/main" id="{6908923D-2C64-4C43-8F3A-E104B817968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07" name="Text Box 14">
          <a:extLst>
            <a:ext uri="{FF2B5EF4-FFF2-40B4-BE49-F238E27FC236}">
              <a16:creationId xmlns:a16="http://schemas.microsoft.com/office/drawing/2014/main" id="{63EE39F6-9C2F-4A48-AEF1-4D1D6EB8D30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08" name="Text Box 15">
          <a:extLst>
            <a:ext uri="{FF2B5EF4-FFF2-40B4-BE49-F238E27FC236}">
              <a16:creationId xmlns:a16="http://schemas.microsoft.com/office/drawing/2014/main" id="{222F8EC5-709D-4FC3-82E6-9707C3C765D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09" name="Text Box 16">
          <a:extLst>
            <a:ext uri="{FF2B5EF4-FFF2-40B4-BE49-F238E27FC236}">
              <a16:creationId xmlns:a16="http://schemas.microsoft.com/office/drawing/2014/main" id="{5C042274-7191-46DE-9020-8A5C21E42A6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10" name="Text Box 17">
          <a:extLst>
            <a:ext uri="{FF2B5EF4-FFF2-40B4-BE49-F238E27FC236}">
              <a16:creationId xmlns:a16="http://schemas.microsoft.com/office/drawing/2014/main" id="{1F285A92-97CF-406C-BD0B-C055A55ACA0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11" name="Text Box 18">
          <a:extLst>
            <a:ext uri="{FF2B5EF4-FFF2-40B4-BE49-F238E27FC236}">
              <a16:creationId xmlns:a16="http://schemas.microsoft.com/office/drawing/2014/main" id="{EF3D6D47-9C1A-4EEE-B330-389CA4BC0ED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12" name="Text Box 19">
          <a:extLst>
            <a:ext uri="{FF2B5EF4-FFF2-40B4-BE49-F238E27FC236}">
              <a16:creationId xmlns:a16="http://schemas.microsoft.com/office/drawing/2014/main" id="{F0CABA93-62CE-4C78-AD73-0B574D2C7315}"/>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13" name="Text Box 20">
          <a:extLst>
            <a:ext uri="{FF2B5EF4-FFF2-40B4-BE49-F238E27FC236}">
              <a16:creationId xmlns:a16="http://schemas.microsoft.com/office/drawing/2014/main" id="{26E59EC5-1151-4CB3-B538-217E0E74ECA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14" name="Text Box 21">
          <a:extLst>
            <a:ext uri="{FF2B5EF4-FFF2-40B4-BE49-F238E27FC236}">
              <a16:creationId xmlns:a16="http://schemas.microsoft.com/office/drawing/2014/main" id="{211287E5-11D9-4E0F-BB8E-D73F7598993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15" name="Text Box 22">
          <a:extLst>
            <a:ext uri="{FF2B5EF4-FFF2-40B4-BE49-F238E27FC236}">
              <a16:creationId xmlns:a16="http://schemas.microsoft.com/office/drawing/2014/main" id="{8DC4EC2C-45E6-45B4-A3A6-7EB24955213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16" name="Text Box 23">
          <a:extLst>
            <a:ext uri="{FF2B5EF4-FFF2-40B4-BE49-F238E27FC236}">
              <a16:creationId xmlns:a16="http://schemas.microsoft.com/office/drawing/2014/main" id="{C863EE1E-FAA7-430F-86BE-7395491EFBA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17" name="Text Box 24">
          <a:extLst>
            <a:ext uri="{FF2B5EF4-FFF2-40B4-BE49-F238E27FC236}">
              <a16:creationId xmlns:a16="http://schemas.microsoft.com/office/drawing/2014/main" id="{F267B750-423E-4056-9911-92D3B52CDB3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18" name="Text Box 25">
          <a:extLst>
            <a:ext uri="{FF2B5EF4-FFF2-40B4-BE49-F238E27FC236}">
              <a16:creationId xmlns:a16="http://schemas.microsoft.com/office/drawing/2014/main" id="{3E0AB1DD-11C2-4007-8859-0DEDA8D8F0F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19" name="Text Box 26">
          <a:extLst>
            <a:ext uri="{FF2B5EF4-FFF2-40B4-BE49-F238E27FC236}">
              <a16:creationId xmlns:a16="http://schemas.microsoft.com/office/drawing/2014/main" id="{6EF2D121-7BB3-4678-AB1C-3AFBE48F5D8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0" name="Text Box 27">
          <a:extLst>
            <a:ext uri="{FF2B5EF4-FFF2-40B4-BE49-F238E27FC236}">
              <a16:creationId xmlns:a16="http://schemas.microsoft.com/office/drawing/2014/main" id="{56BB7617-EBD6-4DB6-8BB2-38ABBA17698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1" name="Text Box 28">
          <a:extLst>
            <a:ext uri="{FF2B5EF4-FFF2-40B4-BE49-F238E27FC236}">
              <a16:creationId xmlns:a16="http://schemas.microsoft.com/office/drawing/2014/main" id="{FE93DD8D-3092-42DD-A5B0-29BAA434519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2" name="Text Box 29">
          <a:extLst>
            <a:ext uri="{FF2B5EF4-FFF2-40B4-BE49-F238E27FC236}">
              <a16:creationId xmlns:a16="http://schemas.microsoft.com/office/drawing/2014/main" id="{0C84AB9B-E952-404E-950C-CBB9D68999A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3" name="Text Box 30">
          <a:extLst>
            <a:ext uri="{FF2B5EF4-FFF2-40B4-BE49-F238E27FC236}">
              <a16:creationId xmlns:a16="http://schemas.microsoft.com/office/drawing/2014/main" id="{C580CA16-B265-4598-8A1B-3D63800E61B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4" name="Text Box 31">
          <a:extLst>
            <a:ext uri="{FF2B5EF4-FFF2-40B4-BE49-F238E27FC236}">
              <a16:creationId xmlns:a16="http://schemas.microsoft.com/office/drawing/2014/main" id="{C33DA501-1573-4F9A-A61C-1B377F1C990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25" name="Text Box 32">
          <a:extLst>
            <a:ext uri="{FF2B5EF4-FFF2-40B4-BE49-F238E27FC236}">
              <a16:creationId xmlns:a16="http://schemas.microsoft.com/office/drawing/2014/main" id="{BBD57686-3E65-4306-8FCF-32639076E97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26" name="Text Box 33">
          <a:extLst>
            <a:ext uri="{FF2B5EF4-FFF2-40B4-BE49-F238E27FC236}">
              <a16:creationId xmlns:a16="http://schemas.microsoft.com/office/drawing/2014/main" id="{B928BB4D-1051-4BF0-B451-F07F9B7951A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27" name="Text Box 34">
          <a:extLst>
            <a:ext uri="{FF2B5EF4-FFF2-40B4-BE49-F238E27FC236}">
              <a16:creationId xmlns:a16="http://schemas.microsoft.com/office/drawing/2014/main" id="{9114135A-1AD5-4C9F-AF4C-3121426163D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8" name="Text Box 35">
          <a:extLst>
            <a:ext uri="{FF2B5EF4-FFF2-40B4-BE49-F238E27FC236}">
              <a16:creationId xmlns:a16="http://schemas.microsoft.com/office/drawing/2014/main" id="{3BCEC892-884C-49B5-ABC1-89EA7A0683D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29" name="Text Box 36">
          <a:extLst>
            <a:ext uri="{FF2B5EF4-FFF2-40B4-BE49-F238E27FC236}">
              <a16:creationId xmlns:a16="http://schemas.microsoft.com/office/drawing/2014/main" id="{F957EB95-2A9D-4E6F-8346-BC23BB5FA43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0" name="Text Box 37">
          <a:extLst>
            <a:ext uri="{FF2B5EF4-FFF2-40B4-BE49-F238E27FC236}">
              <a16:creationId xmlns:a16="http://schemas.microsoft.com/office/drawing/2014/main" id="{5338D478-7F4B-4F62-8904-C02CDBD44D2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31" name="Text Box 38">
          <a:extLst>
            <a:ext uri="{FF2B5EF4-FFF2-40B4-BE49-F238E27FC236}">
              <a16:creationId xmlns:a16="http://schemas.microsoft.com/office/drawing/2014/main" id="{219088DC-6319-440C-BE1C-941BB864461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32" name="Text Box 39">
          <a:extLst>
            <a:ext uri="{FF2B5EF4-FFF2-40B4-BE49-F238E27FC236}">
              <a16:creationId xmlns:a16="http://schemas.microsoft.com/office/drawing/2014/main" id="{B4FAEEDB-9BCA-4318-BF79-A91F176A87D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33" name="Text Box 40">
          <a:extLst>
            <a:ext uri="{FF2B5EF4-FFF2-40B4-BE49-F238E27FC236}">
              <a16:creationId xmlns:a16="http://schemas.microsoft.com/office/drawing/2014/main" id="{BFE538E8-8D88-4AC1-9B05-F2F3C8CC85F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4" name="Text Box 41">
          <a:extLst>
            <a:ext uri="{FF2B5EF4-FFF2-40B4-BE49-F238E27FC236}">
              <a16:creationId xmlns:a16="http://schemas.microsoft.com/office/drawing/2014/main" id="{8F476261-CD7C-4473-B55D-E47A21567F0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5" name="Text Box 42">
          <a:extLst>
            <a:ext uri="{FF2B5EF4-FFF2-40B4-BE49-F238E27FC236}">
              <a16:creationId xmlns:a16="http://schemas.microsoft.com/office/drawing/2014/main" id="{7999E2E6-D42B-4497-9F77-D97D1E97A37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6" name="Text Box 43">
          <a:extLst>
            <a:ext uri="{FF2B5EF4-FFF2-40B4-BE49-F238E27FC236}">
              <a16:creationId xmlns:a16="http://schemas.microsoft.com/office/drawing/2014/main" id="{AA6E79DE-C6BC-4591-8611-3A6A3AB08C7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7" name="Text Box 44">
          <a:extLst>
            <a:ext uri="{FF2B5EF4-FFF2-40B4-BE49-F238E27FC236}">
              <a16:creationId xmlns:a16="http://schemas.microsoft.com/office/drawing/2014/main" id="{10E4B6E8-075D-47D6-8F92-6FA6AB48DD6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8" name="Text Box 45">
          <a:extLst>
            <a:ext uri="{FF2B5EF4-FFF2-40B4-BE49-F238E27FC236}">
              <a16:creationId xmlns:a16="http://schemas.microsoft.com/office/drawing/2014/main" id="{8E019076-21D9-491C-9F02-4222090E919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39" name="Text Box 46">
          <a:extLst>
            <a:ext uri="{FF2B5EF4-FFF2-40B4-BE49-F238E27FC236}">
              <a16:creationId xmlns:a16="http://schemas.microsoft.com/office/drawing/2014/main" id="{B4726A28-AC03-4044-81E5-DF94ED285B4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40" name="Text Box 47">
          <a:extLst>
            <a:ext uri="{FF2B5EF4-FFF2-40B4-BE49-F238E27FC236}">
              <a16:creationId xmlns:a16="http://schemas.microsoft.com/office/drawing/2014/main" id="{FC40035D-4BEE-4854-A10F-C812A5E90BD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41" name="Text Box 48">
          <a:extLst>
            <a:ext uri="{FF2B5EF4-FFF2-40B4-BE49-F238E27FC236}">
              <a16:creationId xmlns:a16="http://schemas.microsoft.com/office/drawing/2014/main" id="{083B3F27-E388-4EA4-8C5A-0D0903D83E7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42" name="Text Box 49">
          <a:extLst>
            <a:ext uri="{FF2B5EF4-FFF2-40B4-BE49-F238E27FC236}">
              <a16:creationId xmlns:a16="http://schemas.microsoft.com/office/drawing/2014/main" id="{5C534915-B99D-4DAD-BC9B-C36D00828F5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43" name="Text Box 50">
          <a:extLst>
            <a:ext uri="{FF2B5EF4-FFF2-40B4-BE49-F238E27FC236}">
              <a16:creationId xmlns:a16="http://schemas.microsoft.com/office/drawing/2014/main" id="{DAAAA196-EF55-4013-BD92-43660EE34137}"/>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44" name="Text Box 51">
          <a:extLst>
            <a:ext uri="{FF2B5EF4-FFF2-40B4-BE49-F238E27FC236}">
              <a16:creationId xmlns:a16="http://schemas.microsoft.com/office/drawing/2014/main" id="{847FFD2E-8245-42EA-98E3-DFE17BA6E18F}"/>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45" name="Text Box 52">
          <a:extLst>
            <a:ext uri="{FF2B5EF4-FFF2-40B4-BE49-F238E27FC236}">
              <a16:creationId xmlns:a16="http://schemas.microsoft.com/office/drawing/2014/main" id="{9F7C3FCB-184C-4ED9-86B3-666AA0EBEDA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46" name="Text Box 53">
          <a:extLst>
            <a:ext uri="{FF2B5EF4-FFF2-40B4-BE49-F238E27FC236}">
              <a16:creationId xmlns:a16="http://schemas.microsoft.com/office/drawing/2014/main" id="{E6CA9785-88CF-4121-9D44-2215CB6DF2A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47" name="Text Box 54">
          <a:extLst>
            <a:ext uri="{FF2B5EF4-FFF2-40B4-BE49-F238E27FC236}">
              <a16:creationId xmlns:a16="http://schemas.microsoft.com/office/drawing/2014/main" id="{76E19B3D-C3CC-4015-92C7-C55BCF71B17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48" name="Text Box 55">
          <a:extLst>
            <a:ext uri="{FF2B5EF4-FFF2-40B4-BE49-F238E27FC236}">
              <a16:creationId xmlns:a16="http://schemas.microsoft.com/office/drawing/2014/main" id="{AB973836-013E-4FC3-BAD4-36CDB79696D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49" name="Text Box 56">
          <a:extLst>
            <a:ext uri="{FF2B5EF4-FFF2-40B4-BE49-F238E27FC236}">
              <a16:creationId xmlns:a16="http://schemas.microsoft.com/office/drawing/2014/main" id="{D6F86E12-2D23-4879-8FB0-F1387A32A93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50" name="Text Box 57">
          <a:extLst>
            <a:ext uri="{FF2B5EF4-FFF2-40B4-BE49-F238E27FC236}">
              <a16:creationId xmlns:a16="http://schemas.microsoft.com/office/drawing/2014/main" id="{ABC17509-7967-4C47-A964-E5B7076D190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51" name="Text Box 58">
          <a:extLst>
            <a:ext uri="{FF2B5EF4-FFF2-40B4-BE49-F238E27FC236}">
              <a16:creationId xmlns:a16="http://schemas.microsoft.com/office/drawing/2014/main" id="{22479E3E-6A8D-4A4F-B4B7-DAF8C95B1A0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52" name="Text Box 59">
          <a:extLst>
            <a:ext uri="{FF2B5EF4-FFF2-40B4-BE49-F238E27FC236}">
              <a16:creationId xmlns:a16="http://schemas.microsoft.com/office/drawing/2014/main" id="{6AC3AC65-DA8C-453E-9E7E-07BF29D2EC9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53" name="Text Box 60">
          <a:extLst>
            <a:ext uri="{FF2B5EF4-FFF2-40B4-BE49-F238E27FC236}">
              <a16:creationId xmlns:a16="http://schemas.microsoft.com/office/drawing/2014/main" id="{7BA8332E-09DB-4B6F-9C71-73D170CB3CD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54" name="Text Box 61">
          <a:extLst>
            <a:ext uri="{FF2B5EF4-FFF2-40B4-BE49-F238E27FC236}">
              <a16:creationId xmlns:a16="http://schemas.microsoft.com/office/drawing/2014/main" id="{8C047296-82D9-4C4E-9AD8-5F3334061AC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55" name="Text Box 62">
          <a:extLst>
            <a:ext uri="{FF2B5EF4-FFF2-40B4-BE49-F238E27FC236}">
              <a16:creationId xmlns:a16="http://schemas.microsoft.com/office/drawing/2014/main" id="{5929C14D-3851-4FFD-8C4B-7E330D8BE61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56" name="Text Box 63">
          <a:extLst>
            <a:ext uri="{FF2B5EF4-FFF2-40B4-BE49-F238E27FC236}">
              <a16:creationId xmlns:a16="http://schemas.microsoft.com/office/drawing/2014/main" id="{E8A0A94B-58EC-4DA2-AC08-E879C0D3687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57" name="Text Box 64">
          <a:extLst>
            <a:ext uri="{FF2B5EF4-FFF2-40B4-BE49-F238E27FC236}">
              <a16:creationId xmlns:a16="http://schemas.microsoft.com/office/drawing/2014/main" id="{BBA4D450-ADA2-46CE-AD3D-EC97EAF8EFC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58" name="Text Box 65">
          <a:extLst>
            <a:ext uri="{FF2B5EF4-FFF2-40B4-BE49-F238E27FC236}">
              <a16:creationId xmlns:a16="http://schemas.microsoft.com/office/drawing/2014/main" id="{68F1FC29-CD0A-4229-B87A-BA3589D6AD0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59" name="Text Box 66">
          <a:extLst>
            <a:ext uri="{FF2B5EF4-FFF2-40B4-BE49-F238E27FC236}">
              <a16:creationId xmlns:a16="http://schemas.microsoft.com/office/drawing/2014/main" id="{4A5F4884-9080-4221-8A17-2A0F2BF3480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60" name="Text Box 67">
          <a:extLst>
            <a:ext uri="{FF2B5EF4-FFF2-40B4-BE49-F238E27FC236}">
              <a16:creationId xmlns:a16="http://schemas.microsoft.com/office/drawing/2014/main" id="{59EBB947-650A-4F2F-B4B8-58D731776327}"/>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61" name="Text Box 68">
          <a:extLst>
            <a:ext uri="{FF2B5EF4-FFF2-40B4-BE49-F238E27FC236}">
              <a16:creationId xmlns:a16="http://schemas.microsoft.com/office/drawing/2014/main" id="{7F45C5C0-51F0-4E55-BBD6-8EA78AFB5D77}"/>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62" name="Text Box 69">
          <a:extLst>
            <a:ext uri="{FF2B5EF4-FFF2-40B4-BE49-F238E27FC236}">
              <a16:creationId xmlns:a16="http://schemas.microsoft.com/office/drawing/2014/main" id="{46963B69-3785-4DCB-A3B8-70AFEA4DCC6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63" name="Text Box 70">
          <a:extLst>
            <a:ext uri="{FF2B5EF4-FFF2-40B4-BE49-F238E27FC236}">
              <a16:creationId xmlns:a16="http://schemas.microsoft.com/office/drawing/2014/main" id="{1C8AAC9E-EF96-4AA4-8788-8A72B973FDE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64" name="Text Box 71">
          <a:extLst>
            <a:ext uri="{FF2B5EF4-FFF2-40B4-BE49-F238E27FC236}">
              <a16:creationId xmlns:a16="http://schemas.microsoft.com/office/drawing/2014/main" id="{4E4681E1-0B04-4011-9618-B293F03C6BC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65" name="Text Box 72">
          <a:extLst>
            <a:ext uri="{FF2B5EF4-FFF2-40B4-BE49-F238E27FC236}">
              <a16:creationId xmlns:a16="http://schemas.microsoft.com/office/drawing/2014/main" id="{E895E572-695A-45E3-8B93-53D0222EFD6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66" name="Text Box 73">
          <a:extLst>
            <a:ext uri="{FF2B5EF4-FFF2-40B4-BE49-F238E27FC236}">
              <a16:creationId xmlns:a16="http://schemas.microsoft.com/office/drawing/2014/main" id="{88C0C1CC-C917-4BC9-8920-42D842960FC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67" name="Text Box 74">
          <a:extLst>
            <a:ext uri="{FF2B5EF4-FFF2-40B4-BE49-F238E27FC236}">
              <a16:creationId xmlns:a16="http://schemas.microsoft.com/office/drawing/2014/main" id="{01C1A688-7C32-4498-9F17-D68D03822EC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68" name="Text Box 75">
          <a:extLst>
            <a:ext uri="{FF2B5EF4-FFF2-40B4-BE49-F238E27FC236}">
              <a16:creationId xmlns:a16="http://schemas.microsoft.com/office/drawing/2014/main" id="{2C3D96F7-B8A4-4AFE-8A8B-F0900FB6101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69" name="Text Box 76">
          <a:extLst>
            <a:ext uri="{FF2B5EF4-FFF2-40B4-BE49-F238E27FC236}">
              <a16:creationId xmlns:a16="http://schemas.microsoft.com/office/drawing/2014/main" id="{BB92E0D0-3307-4D33-9313-24A388BC03A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0" name="Text Box 77">
          <a:extLst>
            <a:ext uri="{FF2B5EF4-FFF2-40B4-BE49-F238E27FC236}">
              <a16:creationId xmlns:a16="http://schemas.microsoft.com/office/drawing/2014/main" id="{C6B794FE-E69A-408F-A681-855AC5C0885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1" name="Text Box 78">
          <a:extLst>
            <a:ext uri="{FF2B5EF4-FFF2-40B4-BE49-F238E27FC236}">
              <a16:creationId xmlns:a16="http://schemas.microsoft.com/office/drawing/2014/main" id="{963B633A-68C1-431C-A91F-A3489782000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2" name="Text Box 79">
          <a:extLst>
            <a:ext uri="{FF2B5EF4-FFF2-40B4-BE49-F238E27FC236}">
              <a16:creationId xmlns:a16="http://schemas.microsoft.com/office/drawing/2014/main" id="{D3520DBC-5EFD-4F76-BB4D-9DD1F3C6674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3" name="Text Box 80">
          <a:extLst>
            <a:ext uri="{FF2B5EF4-FFF2-40B4-BE49-F238E27FC236}">
              <a16:creationId xmlns:a16="http://schemas.microsoft.com/office/drawing/2014/main" id="{5F63FA94-AB15-4023-B920-27B2E65FF56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74" name="Text Box 81">
          <a:extLst>
            <a:ext uri="{FF2B5EF4-FFF2-40B4-BE49-F238E27FC236}">
              <a16:creationId xmlns:a16="http://schemas.microsoft.com/office/drawing/2014/main" id="{18FB0A3C-ADD1-4992-831C-7B99BD5375D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75" name="Text Box 82">
          <a:extLst>
            <a:ext uri="{FF2B5EF4-FFF2-40B4-BE49-F238E27FC236}">
              <a16:creationId xmlns:a16="http://schemas.microsoft.com/office/drawing/2014/main" id="{C6FAB8B4-7198-4555-B161-07CC92643FA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76" name="Text Box 83">
          <a:extLst>
            <a:ext uri="{FF2B5EF4-FFF2-40B4-BE49-F238E27FC236}">
              <a16:creationId xmlns:a16="http://schemas.microsoft.com/office/drawing/2014/main" id="{5F2EC9C9-BBF0-409D-9F87-9341D8C8CBC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7" name="Text Box 84">
          <a:extLst>
            <a:ext uri="{FF2B5EF4-FFF2-40B4-BE49-F238E27FC236}">
              <a16:creationId xmlns:a16="http://schemas.microsoft.com/office/drawing/2014/main" id="{978AE557-6548-4734-A0ED-63473AF9F56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8" name="Text Box 85">
          <a:extLst>
            <a:ext uri="{FF2B5EF4-FFF2-40B4-BE49-F238E27FC236}">
              <a16:creationId xmlns:a16="http://schemas.microsoft.com/office/drawing/2014/main" id="{8DCDA5DE-4B7F-4938-9E07-7C5A545D6F8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79" name="Text Box 86">
          <a:extLst>
            <a:ext uri="{FF2B5EF4-FFF2-40B4-BE49-F238E27FC236}">
              <a16:creationId xmlns:a16="http://schemas.microsoft.com/office/drawing/2014/main" id="{7469C20C-BDD7-49A9-B567-D781C9C921B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80" name="Text Box 87">
          <a:extLst>
            <a:ext uri="{FF2B5EF4-FFF2-40B4-BE49-F238E27FC236}">
              <a16:creationId xmlns:a16="http://schemas.microsoft.com/office/drawing/2014/main" id="{C8C6008B-79AB-458E-A93F-CD229910DF1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81" name="Text Box 88">
          <a:extLst>
            <a:ext uri="{FF2B5EF4-FFF2-40B4-BE49-F238E27FC236}">
              <a16:creationId xmlns:a16="http://schemas.microsoft.com/office/drawing/2014/main" id="{BD4A874A-5D1B-4104-B482-E03843B842C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82" name="Text Box 89">
          <a:extLst>
            <a:ext uri="{FF2B5EF4-FFF2-40B4-BE49-F238E27FC236}">
              <a16:creationId xmlns:a16="http://schemas.microsoft.com/office/drawing/2014/main" id="{32DF36B4-AA42-41B2-8D20-9A667DAE605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3" name="Text Box 90">
          <a:extLst>
            <a:ext uri="{FF2B5EF4-FFF2-40B4-BE49-F238E27FC236}">
              <a16:creationId xmlns:a16="http://schemas.microsoft.com/office/drawing/2014/main" id="{62A2AFEF-0C8D-48A9-AD33-7EAEA49F4F4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4" name="Text Box 91">
          <a:extLst>
            <a:ext uri="{FF2B5EF4-FFF2-40B4-BE49-F238E27FC236}">
              <a16:creationId xmlns:a16="http://schemas.microsoft.com/office/drawing/2014/main" id="{69C9CA2C-AFB9-4C50-A996-F5F66BA0135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5" name="Text Box 92">
          <a:extLst>
            <a:ext uri="{FF2B5EF4-FFF2-40B4-BE49-F238E27FC236}">
              <a16:creationId xmlns:a16="http://schemas.microsoft.com/office/drawing/2014/main" id="{A3E8CBF5-B62F-4140-87D5-52AEF4433D1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6" name="Text Box 93">
          <a:extLst>
            <a:ext uri="{FF2B5EF4-FFF2-40B4-BE49-F238E27FC236}">
              <a16:creationId xmlns:a16="http://schemas.microsoft.com/office/drawing/2014/main" id="{5C5EFC9D-A9EC-4E09-BE00-F0A412D8665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7" name="Text Box 94">
          <a:extLst>
            <a:ext uri="{FF2B5EF4-FFF2-40B4-BE49-F238E27FC236}">
              <a16:creationId xmlns:a16="http://schemas.microsoft.com/office/drawing/2014/main" id="{5C813F58-7FE0-40AD-8AEC-23FC8239D82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88" name="Text Box 95">
          <a:extLst>
            <a:ext uri="{FF2B5EF4-FFF2-40B4-BE49-F238E27FC236}">
              <a16:creationId xmlns:a16="http://schemas.microsoft.com/office/drawing/2014/main" id="{7F58EBCC-0FD6-4269-85DD-A2506D45345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89" name="Text Box 96">
          <a:extLst>
            <a:ext uri="{FF2B5EF4-FFF2-40B4-BE49-F238E27FC236}">
              <a16:creationId xmlns:a16="http://schemas.microsoft.com/office/drawing/2014/main" id="{18AEA609-21B0-4EAB-83E3-C01CB2C729A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90" name="Text Box 97">
          <a:extLst>
            <a:ext uri="{FF2B5EF4-FFF2-40B4-BE49-F238E27FC236}">
              <a16:creationId xmlns:a16="http://schemas.microsoft.com/office/drawing/2014/main" id="{E31E06B5-57AD-4183-A02F-148CCD6A386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91" name="Text Box 98">
          <a:extLst>
            <a:ext uri="{FF2B5EF4-FFF2-40B4-BE49-F238E27FC236}">
              <a16:creationId xmlns:a16="http://schemas.microsoft.com/office/drawing/2014/main" id="{65ED7D13-6757-4560-8D6E-DF4D936DB78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92" name="Text Box 99">
          <a:extLst>
            <a:ext uri="{FF2B5EF4-FFF2-40B4-BE49-F238E27FC236}">
              <a16:creationId xmlns:a16="http://schemas.microsoft.com/office/drawing/2014/main" id="{27808753-B344-4081-AE18-B77EC5E1489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293" name="Text Box 100">
          <a:extLst>
            <a:ext uri="{FF2B5EF4-FFF2-40B4-BE49-F238E27FC236}">
              <a16:creationId xmlns:a16="http://schemas.microsoft.com/office/drawing/2014/main" id="{A0814210-6CA7-424F-92C6-B608B586EE4E}"/>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94" name="Text Box 101">
          <a:extLst>
            <a:ext uri="{FF2B5EF4-FFF2-40B4-BE49-F238E27FC236}">
              <a16:creationId xmlns:a16="http://schemas.microsoft.com/office/drawing/2014/main" id="{79BB1EE2-5026-422E-B203-E468DA4418F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95" name="Text Box 102">
          <a:extLst>
            <a:ext uri="{FF2B5EF4-FFF2-40B4-BE49-F238E27FC236}">
              <a16:creationId xmlns:a16="http://schemas.microsoft.com/office/drawing/2014/main" id="{68BB6045-D981-4E56-A1B1-D00430C3A2B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296" name="Text Box 103">
          <a:extLst>
            <a:ext uri="{FF2B5EF4-FFF2-40B4-BE49-F238E27FC236}">
              <a16:creationId xmlns:a16="http://schemas.microsoft.com/office/drawing/2014/main" id="{A95D2AEC-8EFC-4365-A578-009380D4957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97" name="Text Box 104">
          <a:extLst>
            <a:ext uri="{FF2B5EF4-FFF2-40B4-BE49-F238E27FC236}">
              <a16:creationId xmlns:a16="http://schemas.microsoft.com/office/drawing/2014/main" id="{DC27F99C-E3D6-403E-8568-24C02055E15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98" name="Text Box 105">
          <a:extLst>
            <a:ext uri="{FF2B5EF4-FFF2-40B4-BE49-F238E27FC236}">
              <a16:creationId xmlns:a16="http://schemas.microsoft.com/office/drawing/2014/main" id="{64024E3A-5520-480A-8AB0-D2E5E598E81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299" name="Text Box 106">
          <a:extLst>
            <a:ext uri="{FF2B5EF4-FFF2-40B4-BE49-F238E27FC236}">
              <a16:creationId xmlns:a16="http://schemas.microsoft.com/office/drawing/2014/main" id="{76E2AFEF-F1B4-4F42-A121-915EB8B2EF1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0" name="Text Box 107">
          <a:extLst>
            <a:ext uri="{FF2B5EF4-FFF2-40B4-BE49-F238E27FC236}">
              <a16:creationId xmlns:a16="http://schemas.microsoft.com/office/drawing/2014/main" id="{68EC2EAD-3169-4272-A1C2-D332FC0584D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1" name="Text Box 108">
          <a:extLst>
            <a:ext uri="{FF2B5EF4-FFF2-40B4-BE49-F238E27FC236}">
              <a16:creationId xmlns:a16="http://schemas.microsoft.com/office/drawing/2014/main" id="{E169C937-7020-4D28-8A64-D06E2587BA8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2" name="Text Box 109">
          <a:extLst>
            <a:ext uri="{FF2B5EF4-FFF2-40B4-BE49-F238E27FC236}">
              <a16:creationId xmlns:a16="http://schemas.microsoft.com/office/drawing/2014/main" id="{92DA1775-BCDA-4A62-BBB3-4546A870974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3" name="Text Box 110">
          <a:extLst>
            <a:ext uri="{FF2B5EF4-FFF2-40B4-BE49-F238E27FC236}">
              <a16:creationId xmlns:a16="http://schemas.microsoft.com/office/drawing/2014/main" id="{28EE7B93-878D-4403-94C9-C9C28DB85C8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4" name="Text Box 111">
          <a:extLst>
            <a:ext uri="{FF2B5EF4-FFF2-40B4-BE49-F238E27FC236}">
              <a16:creationId xmlns:a16="http://schemas.microsoft.com/office/drawing/2014/main" id="{E06BBF6B-3B5B-4AD7-9A16-601CEF9AB2E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05" name="Text Box 112">
          <a:extLst>
            <a:ext uri="{FF2B5EF4-FFF2-40B4-BE49-F238E27FC236}">
              <a16:creationId xmlns:a16="http://schemas.microsoft.com/office/drawing/2014/main" id="{C4F15FA4-36F4-4B64-A304-4DE2DB5BD73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06" name="Text Box 113">
          <a:extLst>
            <a:ext uri="{FF2B5EF4-FFF2-40B4-BE49-F238E27FC236}">
              <a16:creationId xmlns:a16="http://schemas.microsoft.com/office/drawing/2014/main" id="{F2A09D81-D354-4B31-B833-65B30E50863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07" name="Text Box 114">
          <a:extLst>
            <a:ext uri="{FF2B5EF4-FFF2-40B4-BE49-F238E27FC236}">
              <a16:creationId xmlns:a16="http://schemas.microsoft.com/office/drawing/2014/main" id="{DEA6F4AA-96F8-429F-83B1-F3B6966C1F7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08" name="Text Box 115">
          <a:extLst>
            <a:ext uri="{FF2B5EF4-FFF2-40B4-BE49-F238E27FC236}">
              <a16:creationId xmlns:a16="http://schemas.microsoft.com/office/drawing/2014/main" id="{92C2E103-E549-4897-A9B1-5B9EED0551B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09" name="Text Box 116">
          <a:extLst>
            <a:ext uri="{FF2B5EF4-FFF2-40B4-BE49-F238E27FC236}">
              <a16:creationId xmlns:a16="http://schemas.microsoft.com/office/drawing/2014/main" id="{138C26FF-379B-4B9B-AA59-AB37F5E25F12}"/>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10" name="Text Box 117">
          <a:extLst>
            <a:ext uri="{FF2B5EF4-FFF2-40B4-BE49-F238E27FC236}">
              <a16:creationId xmlns:a16="http://schemas.microsoft.com/office/drawing/2014/main" id="{54E6FB67-666D-413B-A8F9-58435A48247B}"/>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1" name="Text Box 118">
          <a:extLst>
            <a:ext uri="{FF2B5EF4-FFF2-40B4-BE49-F238E27FC236}">
              <a16:creationId xmlns:a16="http://schemas.microsoft.com/office/drawing/2014/main" id="{318E173B-2779-4C17-B441-98BDFC0069B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2" name="Text Box 119">
          <a:extLst>
            <a:ext uri="{FF2B5EF4-FFF2-40B4-BE49-F238E27FC236}">
              <a16:creationId xmlns:a16="http://schemas.microsoft.com/office/drawing/2014/main" id="{97C9E3EF-8866-489A-A23D-627AC7A7E1B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3" name="Text Box 120">
          <a:extLst>
            <a:ext uri="{FF2B5EF4-FFF2-40B4-BE49-F238E27FC236}">
              <a16:creationId xmlns:a16="http://schemas.microsoft.com/office/drawing/2014/main" id="{99C322EB-05EF-4DD2-B8D2-FC39002A0CB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14" name="Text Box 121">
          <a:extLst>
            <a:ext uri="{FF2B5EF4-FFF2-40B4-BE49-F238E27FC236}">
              <a16:creationId xmlns:a16="http://schemas.microsoft.com/office/drawing/2014/main" id="{789B528C-CA0D-4B82-9384-9C58382564E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15" name="Text Box 122">
          <a:extLst>
            <a:ext uri="{FF2B5EF4-FFF2-40B4-BE49-F238E27FC236}">
              <a16:creationId xmlns:a16="http://schemas.microsoft.com/office/drawing/2014/main" id="{8D63887C-844E-4B02-9432-AEFF8CB46D8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16" name="Text Box 123">
          <a:extLst>
            <a:ext uri="{FF2B5EF4-FFF2-40B4-BE49-F238E27FC236}">
              <a16:creationId xmlns:a16="http://schemas.microsoft.com/office/drawing/2014/main" id="{E1269B33-D7B9-47D7-9B45-73838C183FC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7" name="Text Box 124">
          <a:extLst>
            <a:ext uri="{FF2B5EF4-FFF2-40B4-BE49-F238E27FC236}">
              <a16:creationId xmlns:a16="http://schemas.microsoft.com/office/drawing/2014/main" id="{D8ACB354-26FE-4781-B579-ED2F9E6772E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8" name="Text Box 125">
          <a:extLst>
            <a:ext uri="{FF2B5EF4-FFF2-40B4-BE49-F238E27FC236}">
              <a16:creationId xmlns:a16="http://schemas.microsoft.com/office/drawing/2014/main" id="{4AF3A7F2-95A7-4514-A592-E4F4A30F68C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19" name="Text Box 126">
          <a:extLst>
            <a:ext uri="{FF2B5EF4-FFF2-40B4-BE49-F238E27FC236}">
              <a16:creationId xmlns:a16="http://schemas.microsoft.com/office/drawing/2014/main" id="{CBB37B0F-57ED-4B8E-A66D-FAC73268DB4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20" name="Text Box 127">
          <a:extLst>
            <a:ext uri="{FF2B5EF4-FFF2-40B4-BE49-F238E27FC236}">
              <a16:creationId xmlns:a16="http://schemas.microsoft.com/office/drawing/2014/main" id="{1D675196-C399-4D07-8BBB-36F1ED9C741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21" name="Text Box 128">
          <a:extLst>
            <a:ext uri="{FF2B5EF4-FFF2-40B4-BE49-F238E27FC236}">
              <a16:creationId xmlns:a16="http://schemas.microsoft.com/office/drawing/2014/main" id="{07CF0ACC-B4ED-4298-81EF-BDB70F7A27D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22" name="Text Box 129">
          <a:extLst>
            <a:ext uri="{FF2B5EF4-FFF2-40B4-BE49-F238E27FC236}">
              <a16:creationId xmlns:a16="http://schemas.microsoft.com/office/drawing/2014/main" id="{F5FAE97C-DAD0-4F8A-A738-991E57AF21B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23" name="Text Box 130">
          <a:extLst>
            <a:ext uri="{FF2B5EF4-FFF2-40B4-BE49-F238E27FC236}">
              <a16:creationId xmlns:a16="http://schemas.microsoft.com/office/drawing/2014/main" id="{21E9B282-D657-4FA5-B3B8-67E9386FF90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24" name="Text Box 131">
          <a:extLst>
            <a:ext uri="{FF2B5EF4-FFF2-40B4-BE49-F238E27FC236}">
              <a16:creationId xmlns:a16="http://schemas.microsoft.com/office/drawing/2014/main" id="{608E1380-E9E2-4EE7-AFF6-877398AB50E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25" name="Text Box 132">
          <a:extLst>
            <a:ext uri="{FF2B5EF4-FFF2-40B4-BE49-F238E27FC236}">
              <a16:creationId xmlns:a16="http://schemas.microsoft.com/office/drawing/2014/main" id="{83FD8BA4-81B3-4B31-BE21-97569AA2D53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26" name="Text Box 133">
          <a:extLst>
            <a:ext uri="{FF2B5EF4-FFF2-40B4-BE49-F238E27FC236}">
              <a16:creationId xmlns:a16="http://schemas.microsoft.com/office/drawing/2014/main" id="{7D00F702-608B-4A7F-B0AE-F335E7C32B0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27" name="Text Box 134">
          <a:extLst>
            <a:ext uri="{FF2B5EF4-FFF2-40B4-BE49-F238E27FC236}">
              <a16:creationId xmlns:a16="http://schemas.microsoft.com/office/drawing/2014/main" id="{FD5E1B5D-2167-42FF-AC8A-A267DEA5EF9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28" name="Text Box 135">
          <a:extLst>
            <a:ext uri="{FF2B5EF4-FFF2-40B4-BE49-F238E27FC236}">
              <a16:creationId xmlns:a16="http://schemas.microsoft.com/office/drawing/2014/main" id="{6615F2F3-2126-4881-A8A7-4D8C1762826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29" name="Text Box 136">
          <a:extLst>
            <a:ext uri="{FF2B5EF4-FFF2-40B4-BE49-F238E27FC236}">
              <a16:creationId xmlns:a16="http://schemas.microsoft.com/office/drawing/2014/main" id="{7E159EEB-0799-4917-9F2B-EE1241D6448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30" name="Text Box 137">
          <a:extLst>
            <a:ext uri="{FF2B5EF4-FFF2-40B4-BE49-F238E27FC236}">
              <a16:creationId xmlns:a16="http://schemas.microsoft.com/office/drawing/2014/main" id="{356B87EC-294E-48EC-AE05-92934C16378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31" name="Text Box 138">
          <a:extLst>
            <a:ext uri="{FF2B5EF4-FFF2-40B4-BE49-F238E27FC236}">
              <a16:creationId xmlns:a16="http://schemas.microsoft.com/office/drawing/2014/main" id="{7C52E696-C0F1-4C0F-B10A-B8405F8DC11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32" name="Text Box 139">
          <a:extLst>
            <a:ext uri="{FF2B5EF4-FFF2-40B4-BE49-F238E27FC236}">
              <a16:creationId xmlns:a16="http://schemas.microsoft.com/office/drawing/2014/main" id="{73FFA56D-3649-4593-929C-C846CAC4554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33" name="Text Box 140">
          <a:extLst>
            <a:ext uri="{FF2B5EF4-FFF2-40B4-BE49-F238E27FC236}">
              <a16:creationId xmlns:a16="http://schemas.microsoft.com/office/drawing/2014/main" id="{E845A1FA-735A-42AC-89C8-CFA6845891B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34" name="Text Box 141">
          <a:extLst>
            <a:ext uri="{FF2B5EF4-FFF2-40B4-BE49-F238E27FC236}">
              <a16:creationId xmlns:a16="http://schemas.microsoft.com/office/drawing/2014/main" id="{90F2120A-7511-40B6-9906-4EE875A8A58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35" name="Text Box 142">
          <a:extLst>
            <a:ext uri="{FF2B5EF4-FFF2-40B4-BE49-F238E27FC236}">
              <a16:creationId xmlns:a16="http://schemas.microsoft.com/office/drawing/2014/main" id="{7CC4B0C6-3EBB-4D89-9188-998A5C00766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36" name="Text Box 143">
          <a:extLst>
            <a:ext uri="{FF2B5EF4-FFF2-40B4-BE49-F238E27FC236}">
              <a16:creationId xmlns:a16="http://schemas.microsoft.com/office/drawing/2014/main" id="{0F6A77A0-5FBC-4ABD-AE53-9EA9992E16F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37" name="Text Box 144">
          <a:extLst>
            <a:ext uri="{FF2B5EF4-FFF2-40B4-BE49-F238E27FC236}">
              <a16:creationId xmlns:a16="http://schemas.microsoft.com/office/drawing/2014/main" id="{C2B17383-521E-498A-B42A-7A46F29E0BB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38" name="Text Box 145">
          <a:extLst>
            <a:ext uri="{FF2B5EF4-FFF2-40B4-BE49-F238E27FC236}">
              <a16:creationId xmlns:a16="http://schemas.microsoft.com/office/drawing/2014/main" id="{C919D00D-D539-4C65-9FB9-07F4ADD24C5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39" name="Text Box 146">
          <a:extLst>
            <a:ext uri="{FF2B5EF4-FFF2-40B4-BE49-F238E27FC236}">
              <a16:creationId xmlns:a16="http://schemas.microsoft.com/office/drawing/2014/main" id="{77C1A4F2-5D40-422E-8A2D-2584E7843D2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40" name="Text Box 147">
          <a:extLst>
            <a:ext uri="{FF2B5EF4-FFF2-40B4-BE49-F238E27FC236}">
              <a16:creationId xmlns:a16="http://schemas.microsoft.com/office/drawing/2014/main" id="{9C5B97B5-8C2E-4795-998D-AB559290062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41" name="Text Box 148">
          <a:extLst>
            <a:ext uri="{FF2B5EF4-FFF2-40B4-BE49-F238E27FC236}">
              <a16:creationId xmlns:a16="http://schemas.microsoft.com/office/drawing/2014/main" id="{92C2FF93-EA16-4789-A85E-7DB900E92113}"/>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42" name="Text Box 149">
          <a:extLst>
            <a:ext uri="{FF2B5EF4-FFF2-40B4-BE49-F238E27FC236}">
              <a16:creationId xmlns:a16="http://schemas.microsoft.com/office/drawing/2014/main" id="{C18EA21D-5CF3-46C3-A5DE-C21F94E6F767}"/>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43" name="Text Box 150">
          <a:extLst>
            <a:ext uri="{FF2B5EF4-FFF2-40B4-BE49-F238E27FC236}">
              <a16:creationId xmlns:a16="http://schemas.microsoft.com/office/drawing/2014/main" id="{DB05EB20-23DA-471C-A789-235514A17DB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44" name="Text Box 151">
          <a:extLst>
            <a:ext uri="{FF2B5EF4-FFF2-40B4-BE49-F238E27FC236}">
              <a16:creationId xmlns:a16="http://schemas.microsoft.com/office/drawing/2014/main" id="{7904C698-1420-4FA0-B978-D86E867F552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45" name="Text Box 152">
          <a:extLst>
            <a:ext uri="{FF2B5EF4-FFF2-40B4-BE49-F238E27FC236}">
              <a16:creationId xmlns:a16="http://schemas.microsoft.com/office/drawing/2014/main" id="{E2E224B6-8620-4465-B69B-2ECA8CC9E54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46" name="Text Box 153">
          <a:extLst>
            <a:ext uri="{FF2B5EF4-FFF2-40B4-BE49-F238E27FC236}">
              <a16:creationId xmlns:a16="http://schemas.microsoft.com/office/drawing/2014/main" id="{C630A1BB-CB10-4564-A931-FFD1468A725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47" name="Text Box 154">
          <a:extLst>
            <a:ext uri="{FF2B5EF4-FFF2-40B4-BE49-F238E27FC236}">
              <a16:creationId xmlns:a16="http://schemas.microsoft.com/office/drawing/2014/main" id="{DF2E143F-D94D-4FD3-8658-E20F1A0F5E2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48" name="Text Box 155">
          <a:extLst>
            <a:ext uri="{FF2B5EF4-FFF2-40B4-BE49-F238E27FC236}">
              <a16:creationId xmlns:a16="http://schemas.microsoft.com/office/drawing/2014/main" id="{4410E3D2-3C70-4866-8AE0-761094D08FE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49" name="Text Box 156">
          <a:extLst>
            <a:ext uri="{FF2B5EF4-FFF2-40B4-BE49-F238E27FC236}">
              <a16:creationId xmlns:a16="http://schemas.microsoft.com/office/drawing/2014/main" id="{64048F22-83B9-439C-8D4B-35974348674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50" name="Text Box 157">
          <a:extLst>
            <a:ext uri="{FF2B5EF4-FFF2-40B4-BE49-F238E27FC236}">
              <a16:creationId xmlns:a16="http://schemas.microsoft.com/office/drawing/2014/main" id="{3630E017-ADF3-4D4F-8E1F-F76ED8D5379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51" name="Text Box 158">
          <a:extLst>
            <a:ext uri="{FF2B5EF4-FFF2-40B4-BE49-F238E27FC236}">
              <a16:creationId xmlns:a16="http://schemas.microsoft.com/office/drawing/2014/main" id="{CA8617A1-F6F6-4F23-B051-7481CAB3CD5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52" name="Text Box 159">
          <a:extLst>
            <a:ext uri="{FF2B5EF4-FFF2-40B4-BE49-F238E27FC236}">
              <a16:creationId xmlns:a16="http://schemas.microsoft.com/office/drawing/2014/main" id="{8CF7553B-57FB-453E-966C-52C9B9C2607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53" name="Text Box 160">
          <a:extLst>
            <a:ext uri="{FF2B5EF4-FFF2-40B4-BE49-F238E27FC236}">
              <a16:creationId xmlns:a16="http://schemas.microsoft.com/office/drawing/2014/main" id="{D000DE7F-E752-4105-BB29-44805A98326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54" name="Text Box 161">
          <a:extLst>
            <a:ext uri="{FF2B5EF4-FFF2-40B4-BE49-F238E27FC236}">
              <a16:creationId xmlns:a16="http://schemas.microsoft.com/office/drawing/2014/main" id="{6160D834-1096-4755-8386-847BA3B2881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55" name="Text Box 162">
          <a:extLst>
            <a:ext uri="{FF2B5EF4-FFF2-40B4-BE49-F238E27FC236}">
              <a16:creationId xmlns:a16="http://schemas.microsoft.com/office/drawing/2014/main" id="{DA4544A0-B2D2-494D-B06C-37EFDC1A898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56" name="Text Box 163">
          <a:extLst>
            <a:ext uri="{FF2B5EF4-FFF2-40B4-BE49-F238E27FC236}">
              <a16:creationId xmlns:a16="http://schemas.microsoft.com/office/drawing/2014/main" id="{77027891-5A82-4E26-BC06-530E1E67233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57" name="Text Box 164">
          <a:extLst>
            <a:ext uri="{FF2B5EF4-FFF2-40B4-BE49-F238E27FC236}">
              <a16:creationId xmlns:a16="http://schemas.microsoft.com/office/drawing/2014/main" id="{73D3EBB7-BC2F-4159-9CF7-0B675F8990B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58" name="Text Box 165">
          <a:extLst>
            <a:ext uri="{FF2B5EF4-FFF2-40B4-BE49-F238E27FC236}">
              <a16:creationId xmlns:a16="http://schemas.microsoft.com/office/drawing/2014/main" id="{B1936803-5E84-4AFC-9471-634CE73E0E3E}"/>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59" name="Text Box 166">
          <a:extLst>
            <a:ext uri="{FF2B5EF4-FFF2-40B4-BE49-F238E27FC236}">
              <a16:creationId xmlns:a16="http://schemas.microsoft.com/office/drawing/2014/main" id="{3069639E-8B2F-418E-8F06-DB1B55A5066C}"/>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0" name="Text Box 167">
          <a:extLst>
            <a:ext uri="{FF2B5EF4-FFF2-40B4-BE49-F238E27FC236}">
              <a16:creationId xmlns:a16="http://schemas.microsoft.com/office/drawing/2014/main" id="{32BDF6CA-E4F7-4E54-9A6C-51078FC43D2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1" name="Text Box 168">
          <a:extLst>
            <a:ext uri="{FF2B5EF4-FFF2-40B4-BE49-F238E27FC236}">
              <a16:creationId xmlns:a16="http://schemas.microsoft.com/office/drawing/2014/main" id="{54C60CAE-A2F5-4054-A536-A754F80E2E7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2" name="Text Box 169">
          <a:extLst>
            <a:ext uri="{FF2B5EF4-FFF2-40B4-BE49-F238E27FC236}">
              <a16:creationId xmlns:a16="http://schemas.microsoft.com/office/drawing/2014/main" id="{BA7BC1DD-8EAD-4E81-8DC5-57B0DE3D547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63" name="Text Box 170">
          <a:extLst>
            <a:ext uri="{FF2B5EF4-FFF2-40B4-BE49-F238E27FC236}">
              <a16:creationId xmlns:a16="http://schemas.microsoft.com/office/drawing/2014/main" id="{49DDB9EE-46FB-46DC-8AAF-9B11EF7C4E8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64" name="Text Box 171">
          <a:extLst>
            <a:ext uri="{FF2B5EF4-FFF2-40B4-BE49-F238E27FC236}">
              <a16:creationId xmlns:a16="http://schemas.microsoft.com/office/drawing/2014/main" id="{4A34E464-A03D-46BD-A8C7-3EDF3F7A7F5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65" name="Text Box 172">
          <a:extLst>
            <a:ext uri="{FF2B5EF4-FFF2-40B4-BE49-F238E27FC236}">
              <a16:creationId xmlns:a16="http://schemas.microsoft.com/office/drawing/2014/main" id="{4A675CDF-F3C2-415E-A820-A95EE20B1A3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6" name="Text Box 173">
          <a:extLst>
            <a:ext uri="{FF2B5EF4-FFF2-40B4-BE49-F238E27FC236}">
              <a16:creationId xmlns:a16="http://schemas.microsoft.com/office/drawing/2014/main" id="{B3642620-FF94-4DCF-B769-37B71EA79E6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7" name="Text Box 174">
          <a:extLst>
            <a:ext uri="{FF2B5EF4-FFF2-40B4-BE49-F238E27FC236}">
              <a16:creationId xmlns:a16="http://schemas.microsoft.com/office/drawing/2014/main" id="{C4F6C5CF-80B4-4343-A559-F4FDA323484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8" name="Text Box 175">
          <a:extLst>
            <a:ext uri="{FF2B5EF4-FFF2-40B4-BE49-F238E27FC236}">
              <a16:creationId xmlns:a16="http://schemas.microsoft.com/office/drawing/2014/main" id="{8C6251EC-A9F4-4424-BE42-64EED3B032F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69" name="Text Box 176">
          <a:extLst>
            <a:ext uri="{FF2B5EF4-FFF2-40B4-BE49-F238E27FC236}">
              <a16:creationId xmlns:a16="http://schemas.microsoft.com/office/drawing/2014/main" id="{6063D36C-64CD-48CA-9DC5-2CD58BA2BB7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70" name="Text Box 177">
          <a:extLst>
            <a:ext uri="{FF2B5EF4-FFF2-40B4-BE49-F238E27FC236}">
              <a16:creationId xmlns:a16="http://schemas.microsoft.com/office/drawing/2014/main" id="{30558EE8-5931-44AE-82F2-77CD812052C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71" name="Text Box 178">
          <a:extLst>
            <a:ext uri="{FF2B5EF4-FFF2-40B4-BE49-F238E27FC236}">
              <a16:creationId xmlns:a16="http://schemas.microsoft.com/office/drawing/2014/main" id="{ABA602A5-7516-45FE-8031-E67A3446DC1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72" name="Text Box 179">
          <a:extLst>
            <a:ext uri="{FF2B5EF4-FFF2-40B4-BE49-F238E27FC236}">
              <a16:creationId xmlns:a16="http://schemas.microsoft.com/office/drawing/2014/main" id="{E9C6DAD8-1139-4143-8FAE-ECE760BDDB9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73" name="Text Box 180">
          <a:extLst>
            <a:ext uri="{FF2B5EF4-FFF2-40B4-BE49-F238E27FC236}">
              <a16:creationId xmlns:a16="http://schemas.microsoft.com/office/drawing/2014/main" id="{05346331-BCDC-471F-ACAD-68C7403DCE8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74" name="Text Box 181">
          <a:extLst>
            <a:ext uri="{FF2B5EF4-FFF2-40B4-BE49-F238E27FC236}">
              <a16:creationId xmlns:a16="http://schemas.microsoft.com/office/drawing/2014/main" id="{E59EB2D5-6694-4CF3-992F-43006F5EC10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75" name="Text Box 182">
          <a:extLst>
            <a:ext uri="{FF2B5EF4-FFF2-40B4-BE49-F238E27FC236}">
              <a16:creationId xmlns:a16="http://schemas.microsoft.com/office/drawing/2014/main" id="{67779A0F-F407-4EF2-80E8-1E6C0F922DB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76" name="Text Box 183">
          <a:extLst>
            <a:ext uri="{FF2B5EF4-FFF2-40B4-BE49-F238E27FC236}">
              <a16:creationId xmlns:a16="http://schemas.microsoft.com/office/drawing/2014/main" id="{E811645E-B978-4DBC-9820-0F1EF02A930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77" name="Text Box 184">
          <a:extLst>
            <a:ext uri="{FF2B5EF4-FFF2-40B4-BE49-F238E27FC236}">
              <a16:creationId xmlns:a16="http://schemas.microsoft.com/office/drawing/2014/main" id="{F1856C82-91F0-41F3-8F24-1E8FD5BD448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78" name="Text Box 185">
          <a:extLst>
            <a:ext uri="{FF2B5EF4-FFF2-40B4-BE49-F238E27FC236}">
              <a16:creationId xmlns:a16="http://schemas.microsoft.com/office/drawing/2014/main" id="{542468DF-B9F5-4C93-8754-6EDEA4AF1AE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79" name="Text Box 186">
          <a:extLst>
            <a:ext uri="{FF2B5EF4-FFF2-40B4-BE49-F238E27FC236}">
              <a16:creationId xmlns:a16="http://schemas.microsoft.com/office/drawing/2014/main" id="{B1ACD48D-F62D-4190-918B-AF4C0DF6719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80" name="Text Box 187">
          <a:extLst>
            <a:ext uri="{FF2B5EF4-FFF2-40B4-BE49-F238E27FC236}">
              <a16:creationId xmlns:a16="http://schemas.microsoft.com/office/drawing/2014/main" id="{3112B8D4-9D66-4E77-B0BA-230E3B9ED73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81" name="Text Box 188">
          <a:extLst>
            <a:ext uri="{FF2B5EF4-FFF2-40B4-BE49-F238E27FC236}">
              <a16:creationId xmlns:a16="http://schemas.microsoft.com/office/drawing/2014/main" id="{5A3FC6E4-A99B-4410-A643-33EFB23711E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82" name="Text Box 189">
          <a:extLst>
            <a:ext uri="{FF2B5EF4-FFF2-40B4-BE49-F238E27FC236}">
              <a16:creationId xmlns:a16="http://schemas.microsoft.com/office/drawing/2014/main" id="{180CE2B6-BC6B-4102-AE10-DD429E2541F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83" name="Text Box 190">
          <a:extLst>
            <a:ext uri="{FF2B5EF4-FFF2-40B4-BE49-F238E27FC236}">
              <a16:creationId xmlns:a16="http://schemas.microsoft.com/office/drawing/2014/main" id="{9E8DE32A-4EDF-4DF5-8574-F314428FE1D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84" name="Text Box 191">
          <a:extLst>
            <a:ext uri="{FF2B5EF4-FFF2-40B4-BE49-F238E27FC236}">
              <a16:creationId xmlns:a16="http://schemas.microsoft.com/office/drawing/2014/main" id="{CAE0DA64-0663-44D6-B2F1-18CE46625D3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85" name="Text Box 192">
          <a:extLst>
            <a:ext uri="{FF2B5EF4-FFF2-40B4-BE49-F238E27FC236}">
              <a16:creationId xmlns:a16="http://schemas.microsoft.com/office/drawing/2014/main" id="{787A6C84-89CD-45A3-B15D-8D187C12D8C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86" name="Text Box 194">
          <a:extLst>
            <a:ext uri="{FF2B5EF4-FFF2-40B4-BE49-F238E27FC236}">
              <a16:creationId xmlns:a16="http://schemas.microsoft.com/office/drawing/2014/main" id="{4F837249-7E6D-4EB0-B8EA-0B9C2EF0D4C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87" name="Text Box 195">
          <a:extLst>
            <a:ext uri="{FF2B5EF4-FFF2-40B4-BE49-F238E27FC236}">
              <a16:creationId xmlns:a16="http://schemas.microsoft.com/office/drawing/2014/main" id="{8A1234EE-550A-4FED-8887-684013C888D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388" name="Text Box 2">
          <a:extLst>
            <a:ext uri="{FF2B5EF4-FFF2-40B4-BE49-F238E27FC236}">
              <a16:creationId xmlns:a16="http://schemas.microsoft.com/office/drawing/2014/main" id="{8D66EF11-11EA-47C4-87B4-42BD91718605}"/>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89" name="Text Box 3">
          <a:extLst>
            <a:ext uri="{FF2B5EF4-FFF2-40B4-BE49-F238E27FC236}">
              <a16:creationId xmlns:a16="http://schemas.microsoft.com/office/drawing/2014/main" id="{6FC32E7D-B8FC-4811-B6BC-1D22D92FC34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0" name="Text Box 4">
          <a:extLst>
            <a:ext uri="{FF2B5EF4-FFF2-40B4-BE49-F238E27FC236}">
              <a16:creationId xmlns:a16="http://schemas.microsoft.com/office/drawing/2014/main" id="{6828A658-E477-4828-977A-F63435E7020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1" name="Text Box 5">
          <a:extLst>
            <a:ext uri="{FF2B5EF4-FFF2-40B4-BE49-F238E27FC236}">
              <a16:creationId xmlns:a16="http://schemas.microsoft.com/office/drawing/2014/main" id="{1BC6FE9C-0B02-4567-A71E-178E7F1235F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92" name="Text Box 6">
          <a:extLst>
            <a:ext uri="{FF2B5EF4-FFF2-40B4-BE49-F238E27FC236}">
              <a16:creationId xmlns:a16="http://schemas.microsoft.com/office/drawing/2014/main" id="{224863B6-1BBC-42A1-90FC-89B08924819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93" name="Text Box 7">
          <a:extLst>
            <a:ext uri="{FF2B5EF4-FFF2-40B4-BE49-F238E27FC236}">
              <a16:creationId xmlns:a16="http://schemas.microsoft.com/office/drawing/2014/main" id="{0C7E2E41-0CF1-42F1-86CE-71BA8178AA5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394" name="Text Box 8">
          <a:extLst>
            <a:ext uri="{FF2B5EF4-FFF2-40B4-BE49-F238E27FC236}">
              <a16:creationId xmlns:a16="http://schemas.microsoft.com/office/drawing/2014/main" id="{5E292572-9CE7-4B88-ABD4-68C913E092B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5" name="Text Box 9">
          <a:extLst>
            <a:ext uri="{FF2B5EF4-FFF2-40B4-BE49-F238E27FC236}">
              <a16:creationId xmlns:a16="http://schemas.microsoft.com/office/drawing/2014/main" id="{CD5B0E7B-E53B-47C5-8C63-4C99C9A7B71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6" name="Text Box 10">
          <a:extLst>
            <a:ext uri="{FF2B5EF4-FFF2-40B4-BE49-F238E27FC236}">
              <a16:creationId xmlns:a16="http://schemas.microsoft.com/office/drawing/2014/main" id="{D2848D3C-7E80-43D5-B12A-1997506BB0E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7" name="Text Box 11">
          <a:extLst>
            <a:ext uri="{FF2B5EF4-FFF2-40B4-BE49-F238E27FC236}">
              <a16:creationId xmlns:a16="http://schemas.microsoft.com/office/drawing/2014/main" id="{0A645B33-815C-44DA-8648-D7378521E54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8" name="Text Box 12">
          <a:extLst>
            <a:ext uri="{FF2B5EF4-FFF2-40B4-BE49-F238E27FC236}">
              <a16:creationId xmlns:a16="http://schemas.microsoft.com/office/drawing/2014/main" id="{38C9FBB5-B670-451C-A9EA-76C61F5FBC0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399" name="Text Box 13">
          <a:extLst>
            <a:ext uri="{FF2B5EF4-FFF2-40B4-BE49-F238E27FC236}">
              <a16:creationId xmlns:a16="http://schemas.microsoft.com/office/drawing/2014/main" id="{D4A77352-28E7-4617-BBEF-A6943365872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00" name="Text Box 14">
          <a:extLst>
            <a:ext uri="{FF2B5EF4-FFF2-40B4-BE49-F238E27FC236}">
              <a16:creationId xmlns:a16="http://schemas.microsoft.com/office/drawing/2014/main" id="{B7BAF612-98DD-4E2C-9E98-D0A92172559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01" name="Text Box 15">
          <a:extLst>
            <a:ext uri="{FF2B5EF4-FFF2-40B4-BE49-F238E27FC236}">
              <a16:creationId xmlns:a16="http://schemas.microsoft.com/office/drawing/2014/main" id="{F9FBE568-BFF4-46ED-8911-9189F822011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02" name="Text Box 16">
          <a:extLst>
            <a:ext uri="{FF2B5EF4-FFF2-40B4-BE49-F238E27FC236}">
              <a16:creationId xmlns:a16="http://schemas.microsoft.com/office/drawing/2014/main" id="{28E5B9A2-465C-4919-AD7B-0970BE6C2E4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03" name="Text Box 17">
          <a:extLst>
            <a:ext uri="{FF2B5EF4-FFF2-40B4-BE49-F238E27FC236}">
              <a16:creationId xmlns:a16="http://schemas.microsoft.com/office/drawing/2014/main" id="{78EBE997-AC6A-4BBC-A8A2-9935ADE99C0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04" name="Text Box 18">
          <a:extLst>
            <a:ext uri="{FF2B5EF4-FFF2-40B4-BE49-F238E27FC236}">
              <a16:creationId xmlns:a16="http://schemas.microsoft.com/office/drawing/2014/main" id="{00FC2A64-966E-43B6-9C3C-7F524F716ABF}"/>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05" name="Text Box 19">
          <a:extLst>
            <a:ext uri="{FF2B5EF4-FFF2-40B4-BE49-F238E27FC236}">
              <a16:creationId xmlns:a16="http://schemas.microsoft.com/office/drawing/2014/main" id="{2673418B-234F-4DA5-8340-2B29F36928B5}"/>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06" name="Text Box 20">
          <a:extLst>
            <a:ext uri="{FF2B5EF4-FFF2-40B4-BE49-F238E27FC236}">
              <a16:creationId xmlns:a16="http://schemas.microsoft.com/office/drawing/2014/main" id="{EFA4ED48-644F-4DC0-A429-21C0D491DBD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07" name="Text Box 21">
          <a:extLst>
            <a:ext uri="{FF2B5EF4-FFF2-40B4-BE49-F238E27FC236}">
              <a16:creationId xmlns:a16="http://schemas.microsoft.com/office/drawing/2014/main" id="{398577C9-F876-4FC5-9108-7903EF65A77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08" name="Text Box 22">
          <a:extLst>
            <a:ext uri="{FF2B5EF4-FFF2-40B4-BE49-F238E27FC236}">
              <a16:creationId xmlns:a16="http://schemas.microsoft.com/office/drawing/2014/main" id="{DD983A23-E6DB-4A98-8A65-A6D5BB2A95F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09" name="Text Box 23">
          <a:extLst>
            <a:ext uri="{FF2B5EF4-FFF2-40B4-BE49-F238E27FC236}">
              <a16:creationId xmlns:a16="http://schemas.microsoft.com/office/drawing/2014/main" id="{02B3DF81-F2EB-4804-AFD8-4C76F6FBEBB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10" name="Text Box 24">
          <a:extLst>
            <a:ext uri="{FF2B5EF4-FFF2-40B4-BE49-F238E27FC236}">
              <a16:creationId xmlns:a16="http://schemas.microsoft.com/office/drawing/2014/main" id="{9CBAA6D0-435B-45AE-AAF7-B22FC999017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11" name="Text Box 25">
          <a:extLst>
            <a:ext uri="{FF2B5EF4-FFF2-40B4-BE49-F238E27FC236}">
              <a16:creationId xmlns:a16="http://schemas.microsoft.com/office/drawing/2014/main" id="{7A4A2963-3857-4D3A-978E-D23402EEDA3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2" name="Text Box 26">
          <a:extLst>
            <a:ext uri="{FF2B5EF4-FFF2-40B4-BE49-F238E27FC236}">
              <a16:creationId xmlns:a16="http://schemas.microsoft.com/office/drawing/2014/main" id="{150A38BF-51F1-4673-AF81-DC144B9E96E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3" name="Text Box 27">
          <a:extLst>
            <a:ext uri="{FF2B5EF4-FFF2-40B4-BE49-F238E27FC236}">
              <a16:creationId xmlns:a16="http://schemas.microsoft.com/office/drawing/2014/main" id="{6BB64EB1-95A0-44F6-953C-D5127ACF0F5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4" name="Text Box 28">
          <a:extLst>
            <a:ext uri="{FF2B5EF4-FFF2-40B4-BE49-F238E27FC236}">
              <a16:creationId xmlns:a16="http://schemas.microsoft.com/office/drawing/2014/main" id="{ED45CC9C-BDA7-4B2B-839B-9930C6A333D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5" name="Text Box 29">
          <a:extLst>
            <a:ext uri="{FF2B5EF4-FFF2-40B4-BE49-F238E27FC236}">
              <a16:creationId xmlns:a16="http://schemas.microsoft.com/office/drawing/2014/main" id="{1E513001-8B9C-4986-8596-8218FA2C5F3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6" name="Text Box 30">
          <a:extLst>
            <a:ext uri="{FF2B5EF4-FFF2-40B4-BE49-F238E27FC236}">
              <a16:creationId xmlns:a16="http://schemas.microsoft.com/office/drawing/2014/main" id="{C3C97E26-3051-41E1-A7C8-9B1E934727D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17" name="Text Box 31">
          <a:extLst>
            <a:ext uri="{FF2B5EF4-FFF2-40B4-BE49-F238E27FC236}">
              <a16:creationId xmlns:a16="http://schemas.microsoft.com/office/drawing/2014/main" id="{77A10646-19FC-4517-9E0B-0F23241229E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18" name="Text Box 32">
          <a:extLst>
            <a:ext uri="{FF2B5EF4-FFF2-40B4-BE49-F238E27FC236}">
              <a16:creationId xmlns:a16="http://schemas.microsoft.com/office/drawing/2014/main" id="{1D699B2E-F6A7-4F9A-B718-AFB9E7A60FC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19" name="Text Box 33">
          <a:extLst>
            <a:ext uri="{FF2B5EF4-FFF2-40B4-BE49-F238E27FC236}">
              <a16:creationId xmlns:a16="http://schemas.microsoft.com/office/drawing/2014/main" id="{14025BA8-1B97-4A4A-B202-F6F9870A282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20" name="Text Box 34">
          <a:extLst>
            <a:ext uri="{FF2B5EF4-FFF2-40B4-BE49-F238E27FC236}">
              <a16:creationId xmlns:a16="http://schemas.microsoft.com/office/drawing/2014/main" id="{5E971139-FE8C-4DAC-8E92-616C386412D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1" name="Text Box 35">
          <a:extLst>
            <a:ext uri="{FF2B5EF4-FFF2-40B4-BE49-F238E27FC236}">
              <a16:creationId xmlns:a16="http://schemas.microsoft.com/office/drawing/2014/main" id="{A6B41846-7D52-4561-9BBE-3200C7E17A6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2" name="Text Box 36">
          <a:extLst>
            <a:ext uri="{FF2B5EF4-FFF2-40B4-BE49-F238E27FC236}">
              <a16:creationId xmlns:a16="http://schemas.microsoft.com/office/drawing/2014/main" id="{F0DAD34C-6244-4AC7-8040-678E80CDB3B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3" name="Text Box 37">
          <a:extLst>
            <a:ext uri="{FF2B5EF4-FFF2-40B4-BE49-F238E27FC236}">
              <a16:creationId xmlns:a16="http://schemas.microsoft.com/office/drawing/2014/main" id="{B2973712-7D1C-4A6C-B81C-8C7BCA5122E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24" name="Text Box 38">
          <a:extLst>
            <a:ext uri="{FF2B5EF4-FFF2-40B4-BE49-F238E27FC236}">
              <a16:creationId xmlns:a16="http://schemas.microsoft.com/office/drawing/2014/main" id="{4A8C610B-6384-45C8-A285-45D46DDD073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25" name="Text Box 39">
          <a:extLst>
            <a:ext uri="{FF2B5EF4-FFF2-40B4-BE49-F238E27FC236}">
              <a16:creationId xmlns:a16="http://schemas.microsoft.com/office/drawing/2014/main" id="{A21C4409-F1F3-4B85-8960-78F17409DCC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26" name="Text Box 40">
          <a:extLst>
            <a:ext uri="{FF2B5EF4-FFF2-40B4-BE49-F238E27FC236}">
              <a16:creationId xmlns:a16="http://schemas.microsoft.com/office/drawing/2014/main" id="{20E7E42B-45D2-4180-8A81-E6CA5FC0BF7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7" name="Text Box 41">
          <a:extLst>
            <a:ext uri="{FF2B5EF4-FFF2-40B4-BE49-F238E27FC236}">
              <a16:creationId xmlns:a16="http://schemas.microsoft.com/office/drawing/2014/main" id="{CEEF5634-3F91-48A5-81AA-0C43614E5DD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8" name="Text Box 42">
          <a:extLst>
            <a:ext uri="{FF2B5EF4-FFF2-40B4-BE49-F238E27FC236}">
              <a16:creationId xmlns:a16="http://schemas.microsoft.com/office/drawing/2014/main" id="{8CBEAEC1-C63E-4C70-BADE-56DE99D9721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29" name="Text Box 43">
          <a:extLst>
            <a:ext uri="{FF2B5EF4-FFF2-40B4-BE49-F238E27FC236}">
              <a16:creationId xmlns:a16="http://schemas.microsoft.com/office/drawing/2014/main" id="{F47238F7-9F13-4635-A510-77ECFE073BA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30" name="Text Box 44">
          <a:extLst>
            <a:ext uri="{FF2B5EF4-FFF2-40B4-BE49-F238E27FC236}">
              <a16:creationId xmlns:a16="http://schemas.microsoft.com/office/drawing/2014/main" id="{01707FFC-7982-4BFE-9963-AF7FFD825C8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31" name="Text Box 45">
          <a:extLst>
            <a:ext uri="{FF2B5EF4-FFF2-40B4-BE49-F238E27FC236}">
              <a16:creationId xmlns:a16="http://schemas.microsoft.com/office/drawing/2014/main" id="{D5F47760-DE0C-4A1A-9AB2-123FFE7E2B2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32" name="Text Box 46">
          <a:extLst>
            <a:ext uri="{FF2B5EF4-FFF2-40B4-BE49-F238E27FC236}">
              <a16:creationId xmlns:a16="http://schemas.microsoft.com/office/drawing/2014/main" id="{7CBE0A06-9F72-4467-AB67-EEF95DA26C9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33" name="Text Box 47">
          <a:extLst>
            <a:ext uri="{FF2B5EF4-FFF2-40B4-BE49-F238E27FC236}">
              <a16:creationId xmlns:a16="http://schemas.microsoft.com/office/drawing/2014/main" id="{4CF5BB90-3B45-4DD9-819D-B1F53D5066A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34" name="Text Box 48">
          <a:extLst>
            <a:ext uri="{FF2B5EF4-FFF2-40B4-BE49-F238E27FC236}">
              <a16:creationId xmlns:a16="http://schemas.microsoft.com/office/drawing/2014/main" id="{3BC2A9E1-1EBC-41F6-9501-844FD9C324E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35" name="Text Box 49">
          <a:extLst>
            <a:ext uri="{FF2B5EF4-FFF2-40B4-BE49-F238E27FC236}">
              <a16:creationId xmlns:a16="http://schemas.microsoft.com/office/drawing/2014/main" id="{B542D643-0746-4AEF-90FB-40C60525CE3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36" name="Text Box 50">
          <a:extLst>
            <a:ext uri="{FF2B5EF4-FFF2-40B4-BE49-F238E27FC236}">
              <a16:creationId xmlns:a16="http://schemas.microsoft.com/office/drawing/2014/main" id="{F4CC7763-C602-4EBA-8300-1AA38428FDBA}"/>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37" name="Text Box 51">
          <a:extLst>
            <a:ext uri="{FF2B5EF4-FFF2-40B4-BE49-F238E27FC236}">
              <a16:creationId xmlns:a16="http://schemas.microsoft.com/office/drawing/2014/main" id="{483892A0-7C31-4474-808F-2C538F30E5D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38" name="Text Box 52">
          <a:extLst>
            <a:ext uri="{FF2B5EF4-FFF2-40B4-BE49-F238E27FC236}">
              <a16:creationId xmlns:a16="http://schemas.microsoft.com/office/drawing/2014/main" id="{69187754-AD6A-490E-BCE7-9117F5D4744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39" name="Text Box 53">
          <a:extLst>
            <a:ext uri="{FF2B5EF4-FFF2-40B4-BE49-F238E27FC236}">
              <a16:creationId xmlns:a16="http://schemas.microsoft.com/office/drawing/2014/main" id="{063B6020-D0D6-43E2-8064-AF0B4473D24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0" name="Text Box 54">
          <a:extLst>
            <a:ext uri="{FF2B5EF4-FFF2-40B4-BE49-F238E27FC236}">
              <a16:creationId xmlns:a16="http://schemas.microsoft.com/office/drawing/2014/main" id="{1E4AA3ED-F47B-482B-BF3B-AF28C4E3D90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41" name="Text Box 55">
          <a:extLst>
            <a:ext uri="{FF2B5EF4-FFF2-40B4-BE49-F238E27FC236}">
              <a16:creationId xmlns:a16="http://schemas.microsoft.com/office/drawing/2014/main" id="{379E123C-BB05-4550-9E68-570281D8AFC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42" name="Text Box 56">
          <a:extLst>
            <a:ext uri="{FF2B5EF4-FFF2-40B4-BE49-F238E27FC236}">
              <a16:creationId xmlns:a16="http://schemas.microsoft.com/office/drawing/2014/main" id="{8340B90C-A0EA-4414-9D7B-F10656FFB89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43" name="Text Box 57">
          <a:extLst>
            <a:ext uri="{FF2B5EF4-FFF2-40B4-BE49-F238E27FC236}">
              <a16:creationId xmlns:a16="http://schemas.microsoft.com/office/drawing/2014/main" id="{4595759C-96BC-4035-B5A6-64174B5DE67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4" name="Text Box 58">
          <a:extLst>
            <a:ext uri="{FF2B5EF4-FFF2-40B4-BE49-F238E27FC236}">
              <a16:creationId xmlns:a16="http://schemas.microsoft.com/office/drawing/2014/main" id="{8997FFA3-FF49-47B6-BEAB-AC250EB6219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5" name="Text Box 59">
          <a:extLst>
            <a:ext uri="{FF2B5EF4-FFF2-40B4-BE49-F238E27FC236}">
              <a16:creationId xmlns:a16="http://schemas.microsoft.com/office/drawing/2014/main" id="{A4884BF1-B3AB-431C-AC5C-7622FCB73B7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6" name="Text Box 60">
          <a:extLst>
            <a:ext uri="{FF2B5EF4-FFF2-40B4-BE49-F238E27FC236}">
              <a16:creationId xmlns:a16="http://schemas.microsoft.com/office/drawing/2014/main" id="{202F664F-AE77-4832-8BB5-D8EAAD9F2E4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7" name="Text Box 61">
          <a:extLst>
            <a:ext uri="{FF2B5EF4-FFF2-40B4-BE49-F238E27FC236}">
              <a16:creationId xmlns:a16="http://schemas.microsoft.com/office/drawing/2014/main" id="{AFD98484-A394-4DF8-8579-BC8EAEB6A3C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8" name="Text Box 62">
          <a:extLst>
            <a:ext uri="{FF2B5EF4-FFF2-40B4-BE49-F238E27FC236}">
              <a16:creationId xmlns:a16="http://schemas.microsoft.com/office/drawing/2014/main" id="{FF632DDB-788F-4BB7-8502-1DA88F7B779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49" name="Text Box 63">
          <a:extLst>
            <a:ext uri="{FF2B5EF4-FFF2-40B4-BE49-F238E27FC236}">
              <a16:creationId xmlns:a16="http://schemas.microsoft.com/office/drawing/2014/main" id="{FCA20EEA-D8E7-45AB-ACD9-E808DED2331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50" name="Text Box 64">
          <a:extLst>
            <a:ext uri="{FF2B5EF4-FFF2-40B4-BE49-F238E27FC236}">
              <a16:creationId xmlns:a16="http://schemas.microsoft.com/office/drawing/2014/main" id="{DC4244B0-B81A-44A3-A7D2-9C34DA1B004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51" name="Text Box 65">
          <a:extLst>
            <a:ext uri="{FF2B5EF4-FFF2-40B4-BE49-F238E27FC236}">
              <a16:creationId xmlns:a16="http://schemas.microsoft.com/office/drawing/2014/main" id="{EE3195A2-6037-493F-8775-C5D1BBA07CA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52" name="Text Box 66">
          <a:extLst>
            <a:ext uri="{FF2B5EF4-FFF2-40B4-BE49-F238E27FC236}">
              <a16:creationId xmlns:a16="http://schemas.microsoft.com/office/drawing/2014/main" id="{A1F1316A-6049-4AFB-AB2D-1FD575F3616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53" name="Text Box 67">
          <a:extLst>
            <a:ext uri="{FF2B5EF4-FFF2-40B4-BE49-F238E27FC236}">
              <a16:creationId xmlns:a16="http://schemas.microsoft.com/office/drawing/2014/main" id="{3761BA58-9C20-4748-947B-35D648C46861}"/>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54" name="Text Box 68">
          <a:extLst>
            <a:ext uri="{FF2B5EF4-FFF2-40B4-BE49-F238E27FC236}">
              <a16:creationId xmlns:a16="http://schemas.microsoft.com/office/drawing/2014/main" id="{AE6FF573-5F0E-4DEF-9E55-D0D34597DC2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55" name="Text Box 69">
          <a:extLst>
            <a:ext uri="{FF2B5EF4-FFF2-40B4-BE49-F238E27FC236}">
              <a16:creationId xmlns:a16="http://schemas.microsoft.com/office/drawing/2014/main" id="{A644A980-CFD7-4341-A335-2D8D667A454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56" name="Text Box 70">
          <a:extLst>
            <a:ext uri="{FF2B5EF4-FFF2-40B4-BE49-F238E27FC236}">
              <a16:creationId xmlns:a16="http://schemas.microsoft.com/office/drawing/2014/main" id="{60933E83-83F8-403C-89A1-BAC261DF961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57" name="Text Box 71">
          <a:extLst>
            <a:ext uri="{FF2B5EF4-FFF2-40B4-BE49-F238E27FC236}">
              <a16:creationId xmlns:a16="http://schemas.microsoft.com/office/drawing/2014/main" id="{0B972489-28C3-44DF-A7CF-2A8C4F5E824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58" name="Text Box 72">
          <a:extLst>
            <a:ext uri="{FF2B5EF4-FFF2-40B4-BE49-F238E27FC236}">
              <a16:creationId xmlns:a16="http://schemas.microsoft.com/office/drawing/2014/main" id="{3D46D346-D78D-4FFD-BBB6-15647924AFC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59" name="Text Box 73">
          <a:extLst>
            <a:ext uri="{FF2B5EF4-FFF2-40B4-BE49-F238E27FC236}">
              <a16:creationId xmlns:a16="http://schemas.microsoft.com/office/drawing/2014/main" id="{9505F627-008C-4AEC-8D97-865E09AF668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60" name="Text Box 74">
          <a:extLst>
            <a:ext uri="{FF2B5EF4-FFF2-40B4-BE49-F238E27FC236}">
              <a16:creationId xmlns:a16="http://schemas.microsoft.com/office/drawing/2014/main" id="{43E092A4-9CB6-465C-A092-6CF55545C35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1" name="Text Box 75">
          <a:extLst>
            <a:ext uri="{FF2B5EF4-FFF2-40B4-BE49-F238E27FC236}">
              <a16:creationId xmlns:a16="http://schemas.microsoft.com/office/drawing/2014/main" id="{C8997592-BAC9-4E89-A540-7307401AF54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2" name="Text Box 76">
          <a:extLst>
            <a:ext uri="{FF2B5EF4-FFF2-40B4-BE49-F238E27FC236}">
              <a16:creationId xmlns:a16="http://schemas.microsoft.com/office/drawing/2014/main" id="{225163D7-C885-4379-9975-5370B3137D1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3" name="Text Box 77">
          <a:extLst>
            <a:ext uri="{FF2B5EF4-FFF2-40B4-BE49-F238E27FC236}">
              <a16:creationId xmlns:a16="http://schemas.microsoft.com/office/drawing/2014/main" id="{8C79B528-9EA1-4D15-A8A8-038547DAE3B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4" name="Text Box 78">
          <a:extLst>
            <a:ext uri="{FF2B5EF4-FFF2-40B4-BE49-F238E27FC236}">
              <a16:creationId xmlns:a16="http://schemas.microsoft.com/office/drawing/2014/main" id="{59836BF7-C10A-495F-B25C-0259CC1FE5C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5" name="Text Box 79">
          <a:extLst>
            <a:ext uri="{FF2B5EF4-FFF2-40B4-BE49-F238E27FC236}">
              <a16:creationId xmlns:a16="http://schemas.microsoft.com/office/drawing/2014/main" id="{23C0841A-32E6-4F76-A7CF-3EA4E9EC7A7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66" name="Text Box 80">
          <a:extLst>
            <a:ext uri="{FF2B5EF4-FFF2-40B4-BE49-F238E27FC236}">
              <a16:creationId xmlns:a16="http://schemas.microsoft.com/office/drawing/2014/main" id="{51D9753A-C834-4079-86F1-666BCD1997F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67" name="Text Box 81">
          <a:extLst>
            <a:ext uri="{FF2B5EF4-FFF2-40B4-BE49-F238E27FC236}">
              <a16:creationId xmlns:a16="http://schemas.microsoft.com/office/drawing/2014/main" id="{F7DE9D4E-C7D4-4541-A429-D16A888F1F3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68" name="Text Box 82">
          <a:extLst>
            <a:ext uri="{FF2B5EF4-FFF2-40B4-BE49-F238E27FC236}">
              <a16:creationId xmlns:a16="http://schemas.microsoft.com/office/drawing/2014/main" id="{348372F9-2D39-4BB9-BC72-690FF7EBFA6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69" name="Text Box 83">
          <a:extLst>
            <a:ext uri="{FF2B5EF4-FFF2-40B4-BE49-F238E27FC236}">
              <a16:creationId xmlns:a16="http://schemas.microsoft.com/office/drawing/2014/main" id="{4629A8D7-854B-4454-9947-4BF1794154D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0" name="Text Box 84">
          <a:extLst>
            <a:ext uri="{FF2B5EF4-FFF2-40B4-BE49-F238E27FC236}">
              <a16:creationId xmlns:a16="http://schemas.microsoft.com/office/drawing/2014/main" id="{27AA13B8-CA32-47B2-A008-050C4FF62B1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1" name="Text Box 85">
          <a:extLst>
            <a:ext uri="{FF2B5EF4-FFF2-40B4-BE49-F238E27FC236}">
              <a16:creationId xmlns:a16="http://schemas.microsoft.com/office/drawing/2014/main" id="{8D7BFF48-CB4A-4628-AE1A-2BB00D80290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2" name="Text Box 86">
          <a:extLst>
            <a:ext uri="{FF2B5EF4-FFF2-40B4-BE49-F238E27FC236}">
              <a16:creationId xmlns:a16="http://schemas.microsoft.com/office/drawing/2014/main" id="{DCE11B8E-AD72-42DA-A0F1-FB489CB4F96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73" name="Text Box 87">
          <a:extLst>
            <a:ext uri="{FF2B5EF4-FFF2-40B4-BE49-F238E27FC236}">
              <a16:creationId xmlns:a16="http://schemas.microsoft.com/office/drawing/2014/main" id="{045FD1D1-9C6C-44CF-A20E-CC34E03C86A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74" name="Text Box 88">
          <a:extLst>
            <a:ext uri="{FF2B5EF4-FFF2-40B4-BE49-F238E27FC236}">
              <a16:creationId xmlns:a16="http://schemas.microsoft.com/office/drawing/2014/main" id="{A6389C4C-AAE2-488A-80C2-21C161685B5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75" name="Text Box 89">
          <a:extLst>
            <a:ext uri="{FF2B5EF4-FFF2-40B4-BE49-F238E27FC236}">
              <a16:creationId xmlns:a16="http://schemas.microsoft.com/office/drawing/2014/main" id="{7460FAAA-8364-47FA-B592-31B6D0D2C97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6" name="Text Box 90">
          <a:extLst>
            <a:ext uri="{FF2B5EF4-FFF2-40B4-BE49-F238E27FC236}">
              <a16:creationId xmlns:a16="http://schemas.microsoft.com/office/drawing/2014/main" id="{680C390B-488E-4DED-BD48-91554DFE293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7" name="Text Box 91">
          <a:extLst>
            <a:ext uri="{FF2B5EF4-FFF2-40B4-BE49-F238E27FC236}">
              <a16:creationId xmlns:a16="http://schemas.microsoft.com/office/drawing/2014/main" id="{800F950E-66E7-43C0-B7F1-B2AD8A60AA0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8" name="Text Box 92">
          <a:extLst>
            <a:ext uri="{FF2B5EF4-FFF2-40B4-BE49-F238E27FC236}">
              <a16:creationId xmlns:a16="http://schemas.microsoft.com/office/drawing/2014/main" id="{4C651511-2134-4458-9CE0-29746686C94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79" name="Text Box 93">
          <a:extLst>
            <a:ext uri="{FF2B5EF4-FFF2-40B4-BE49-F238E27FC236}">
              <a16:creationId xmlns:a16="http://schemas.microsoft.com/office/drawing/2014/main" id="{3DA1C4C0-DC10-4005-85F3-3A0D7149987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80" name="Text Box 94">
          <a:extLst>
            <a:ext uri="{FF2B5EF4-FFF2-40B4-BE49-F238E27FC236}">
              <a16:creationId xmlns:a16="http://schemas.microsoft.com/office/drawing/2014/main" id="{F693366F-60A8-482C-BEA3-DF175DD8BAE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81" name="Text Box 95">
          <a:extLst>
            <a:ext uri="{FF2B5EF4-FFF2-40B4-BE49-F238E27FC236}">
              <a16:creationId xmlns:a16="http://schemas.microsoft.com/office/drawing/2014/main" id="{A33023F5-8481-4844-853A-87D31CBB325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82" name="Text Box 96">
          <a:extLst>
            <a:ext uri="{FF2B5EF4-FFF2-40B4-BE49-F238E27FC236}">
              <a16:creationId xmlns:a16="http://schemas.microsoft.com/office/drawing/2014/main" id="{5B92ACC6-C577-4E42-8774-5AC1B66F189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83" name="Text Box 97">
          <a:extLst>
            <a:ext uri="{FF2B5EF4-FFF2-40B4-BE49-F238E27FC236}">
              <a16:creationId xmlns:a16="http://schemas.microsoft.com/office/drawing/2014/main" id="{517DD0A6-F8ED-4CAA-8555-A70B49C32E3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84" name="Text Box 98">
          <a:extLst>
            <a:ext uri="{FF2B5EF4-FFF2-40B4-BE49-F238E27FC236}">
              <a16:creationId xmlns:a16="http://schemas.microsoft.com/office/drawing/2014/main" id="{0729F046-5C50-40CD-BEC8-E1E4DE8565E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85" name="Text Box 99">
          <a:extLst>
            <a:ext uri="{FF2B5EF4-FFF2-40B4-BE49-F238E27FC236}">
              <a16:creationId xmlns:a16="http://schemas.microsoft.com/office/drawing/2014/main" id="{545BFDF9-6BD7-4FD6-BD8C-F530B1EE9964}"/>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486" name="Text Box 100">
          <a:extLst>
            <a:ext uri="{FF2B5EF4-FFF2-40B4-BE49-F238E27FC236}">
              <a16:creationId xmlns:a16="http://schemas.microsoft.com/office/drawing/2014/main" id="{153E37C9-4B80-48A2-A324-DD2641C33A64}"/>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87" name="Text Box 101">
          <a:extLst>
            <a:ext uri="{FF2B5EF4-FFF2-40B4-BE49-F238E27FC236}">
              <a16:creationId xmlns:a16="http://schemas.microsoft.com/office/drawing/2014/main" id="{C795127F-DE31-48B3-86D6-649A8776B9B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88" name="Text Box 102">
          <a:extLst>
            <a:ext uri="{FF2B5EF4-FFF2-40B4-BE49-F238E27FC236}">
              <a16:creationId xmlns:a16="http://schemas.microsoft.com/office/drawing/2014/main" id="{D3F032C5-00EA-44EE-A597-A434FAB26AE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89" name="Text Box 103">
          <a:extLst>
            <a:ext uri="{FF2B5EF4-FFF2-40B4-BE49-F238E27FC236}">
              <a16:creationId xmlns:a16="http://schemas.microsoft.com/office/drawing/2014/main" id="{03391AC5-1D19-4FF0-B351-BCE8F51995F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90" name="Text Box 104">
          <a:extLst>
            <a:ext uri="{FF2B5EF4-FFF2-40B4-BE49-F238E27FC236}">
              <a16:creationId xmlns:a16="http://schemas.microsoft.com/office/drawing/2014/main" id="{1931F5C5-4830-4CAB-B20D-0913B359C60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91" name="Text Box 105">
          <a:extLst>
            <a:ext uri="{FF2B5EF4-FFF2-40B4-BE49-F238E27FC236}">
              <a16:creationId xmlns:a16="http://schemas.microsoft.com/office/drawing/2014/main" id="{6F93A60D-879C-4188-8D00-3866A5B924D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92" name="Text Box 106">
          <a:extLst>
            <a:ext uri="{FF2B5EF4-FFF2-40B4-BE49-F238E27FC236}">
              <a16:creationId xmlns:a16="http://schemas.microsoft.com/office/drawing/2014/main" id="{111C372A-FEB7-46E9-B457-4927A49D796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93" name="Text Box 107">
          <a:extLst>
            <a:ext uri="{FF2B5EF4-FFF2-40B4-BE49-F238E27FC236}">
              <a16:creationId xmlns:a16="http://schemas.microsoft.com/office/drawing/2014/main" id="{EDC7B5B7-FD06-4694-AF69-332A0C23917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94" name="Text Box 108">
          <a:extLst>
            <a:ext uri="{FF2B5EF4-FFF2-40B4-BE49-F238E27FC236}">
              <a16:creationId xmlns:a16="http://schemas.microsoft.com/office/drawing/2014/main" id="{83203A87-08B2-4894-84CF-33B8F8E280E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95" name="Text Box 109">
          <a:extLst>
            <a:ext uri="{FF2B5EF4-FFF2-40B4-BE49-F238E27FC236}">
              <a16:creationId xmlns:a16="http://schemas.microsoft.com/office/drawing/2014/main" id="{AC674ADE-7EEE-48E1-BBC6-404A2BEBDAF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96" name="Text Box 110">
          <a:extLst>
            <a:ext uri="{FF2B5EF4-FFF2-40B4-BE49-F238E27FC236}">
              <a16:creationId xmlns:a16="http://schemas.microsoft.com/office/drawing/2014/main" id="{1D6008D8-42D4-4D80-B409-9C5F7947E22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97" name="Text Box 111">
          <a:extLst>
            <a:ext uri="{FF2B5EF4-FFF2-40B4-BE49-F238E27FC236}">
              <a16:creationId xmlns:a16="http://schemas.microsoft.com/office/drawing/2014/main" id="{5424B046-401A-497A-9DFE-01A82602E55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498" name="Text Box 112">
          <a:extLst>
            <a:ext uri="{FF2B5EF4-FFF2-40B4-BE49-F238E27FC236}">
              <a16:creationId xmlns:a16="http://schemas.microsoft.com/office/drawing/2014/main" id="{F00BBDD4-1B55-4A8D-94EF-AB61BE61349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499" name="Text Box 113">
          <a:extLst>
            <a:ext uri="{FF2B5EF4-FFF2-40B4-BE49-F238E27FC236}">
              <a16:creationId xmlns:a16="http://schemas.microsoft.com/office/drawing/2014/main" id="{42A78602-7FBC-4512-B286-8252EFC9BD1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00" name="Text Box 114">
          <a:extLst>
            <a:ext uri="{FF2B5EF4-FFF2-40B4-BE49-F238E27FC236}">
              <a16:creationId xmlns:a16="http://schemas.microsoft.com/office/drawing/2014/main" id="{B4689F89-CDFD-452F-A3D4-9AC1207FF36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01" name="Text Box 115">
          <a:extLst>
            <a:ext uri="{FF2B5EF4-FFF2-40B4-BE49-F238E27FC236}">
              <a16:creationId xmlns:a16="http://schemas.microsoft.com/office/drawing/2014/main" id="{C1F1429C-B7C0-44DD-8D23-291C713DEC8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02" name="Text Box 116">
          <a:extLst>
            <a:ext uri="{FF2B5EF4-FFF2-40B4-BE49-F238E27FC236}">
              <a16:creationId xmlns:a16="http://schemas.microsoft.com/office/drawing/2014/main" id="{D1B9EF27-211B-4E04-940C-D16927579416}"/>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03" name="Text Box 117">
          <a:extLst>
            <a:ext uri="{FF2B5EF4-FFF2-40B4-BE49-F238E27FC236}">
              <a16:creationId xmlns:a16="http://schemas.microsoft.com/office/drawing/2014/main" id="{C2E38045-AEED-4435-97D1-8BC3422DBA6E}"/>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04" name="Text Box 118">
          <a:extLst>
            <a:ext uri="{FF2B5EF4-FFF2-40B4-BE49-F238E27FC236}">
              <a16:creationId xmlns:a16="http://schemas.microsoft.com/office/drawing/2014/main" id="{1658456C-8B8E-44E6-8269-00EC6268DE1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05" name="Text Box 119">
          <a:extLst>
            <a:ext uri="{FF2B5EF4-FFF2-40B4-BE49-F238E27FC236}">
              <a16:creationId xmlns:a16="http://schemas.microsoft.com/office/drawing/2014/main" id="{0851FC41-1301-4F07-9F5E-6A666096AE3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06" name="Text Box 120">
          <a:extLst>
            <a:ext uri="{FF2B5EF4-FFF2-40B4-BE49-F238E27FC236}">
              <a16:creationId xmlns:a16="http://schemas.microsoft.com/office/drawing/2014/main" id="{67D79546-6902-4348-A40A-13296ABE657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07" name="Text Box 121">
          <a:extLst>
            <a:ext uri="{FF2B5EF4-FFF2-40B4-BE49-F238E27FC236}">
              <a16:creationId xmlns:a16="http://schemas.microsoft.com/office/drawing/2014/main" id="{CAAF4317-EA24-4435-92CD-B58B6D9524B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08" name="Text Box 122">
          <a:extLst>
            <a:ext uri="{FF2B5EF4-FFF2-40B4-BE49-F238E27FC236}">
              <a16:creationId xmlns:a16="http://schemas.microsoft.com/office/drawing/2014/main" id="{C37741B6-2E03-4F19-A2DB-2CEE3DFDD5E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09" name="Text Box 123">
          <a:extLst>
            <a:ext uri="{FF2B5EF4-FFF2-40B4-BE49-F238E27FC236}">
              <a16:creationId xmlns:a16="http://schemas.microsoft.com/office/drawing/2014/main" id="{58B87ABA-2792-45BE-907C-70980E36DFA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0" name="Text Box 124">
          <a:extLst>
            <a:ext uri="{FF2B5EF4-FFF2-40B4-BE49-F238E27FC236}">
              <a16:creationId xmlns:a16="http://schemas.microsoft.com/office/drawing/2014/main" id="{C765853D-1FB5-48FA-BD75-7E3E9AE10EF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1" name="Text Box 125">
          <a:extLst>
            <a:ext uri="{FF2B5EF4-FFF2-40B4-BE49-F238E27FC236}">
              <a16:creationId xmlns:a16="http://schemas.microsoft.com/office/drawing/2014/main" id="{E8D79C0B-9E3E-4043-805F-FAC5D3B7BFE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2" name="Text Box 126">
          <a:extLst>
            <a:ext uri="{FF2B5EF4-FFF2-40B4-BE49-F238E27FC236}">
              <a16:creationId xmlns:a16="http://schemas.microsoft.com/office/drawing/2014/main" id="{2402B36F-DC31-4A65-889B-F84495078E6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3" name="Text Box 127">
          <a:extLst>
            <a:ext uri="{FF2B5EF4-FFF2-40B4-BE49-F238E27FC236}">
              <a16:creationId xmlns:a16="http://schemas.microsoft.com/office/drawing/2014/main" id="{E7A43BC6-6B1A-4D6C-94E2-C62E702237B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4" name="Text Box 128">
          <a:extLst>
            <a:ext uri="{FF2B5EF4-FFF2-40B4-BE49-F238E27FC236}">
              <a16:creationId xmlns:a16="http://schemas.microsoft.com/office/drawing/2014/main" id="{A06B3CA3-DBAC-4CDE-8FA6-A3E0A673B07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5" name="Text Box 129">
          <a:extLst>
            <a:ext uri="{FF2B5EF4-FFF2-40B4-BE49-F238E27FC236}">
              <a16:creationId xmlns:a16="http://schemas.microsoft.com/office/drawing/2014/main" id="{3FF326E7-F211-412A-9C25-D32992727CC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16" name="Text Box 130">
          <a:extLst>
            <a:ext uri="{FF2B5EF4-FFF2-40B4-BE49-F238E27FC236}">
              <a16:creationId xmlns:a16="http://schemas.microsoft.com/office/drawing/2014/main" id="{14898B6C-6A55-4A3B-A4F5-A53F9A3C9F3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17" name="Text Box 131">
          <a:extLst>
            <a:ext uri="{FF2B5EF4-FFF2-40B4-BE49-F238E27FC236}">
              <a16:creationId xmlns:a16="http://schemas.microsoft.com/office/drawing/2014/main" id="{9C510EAF-0829-4C18-ACC5-58F7BF6FA07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18" name="Text Box 132">
          <a:extLst>
            <a:ext uri="{FF2B5EF4-FFF2-40B4-BE49-F238E27FC236}">
              <a16:creationId xmlns:a16="http://schemas.microsoft.com/office/drawing/2014/main" id="{1C16DDFB-B0BB-4576-87E1-DC15217F9D0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19" name="Text Box 133">
          <a:extLst>
            <a:ext uri="{FF2B5EF4-FFF2-40B4-BE49-F238E27FC236}">
              <a16:creationId xmlns:a16="http://schemas.microsoft.com/office/drawing/2014/main" id="{C633886F-AB9D-4A2A-A2FD-D23A7A7DFA0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0" name="Text Box 134">
          <a:extLst>
            <a:ext uri="{FF2B5EF4-FFF2-40B4-BE49-F238E27FC236}">
              <a16:creationId xmlns:a16="http://schemas.microsoft.com/office/drawing/2014/main" id="{11DB63A8-741E-45B9-9442-0521495E897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1" name="Text Box 135">
          <a:extLst>
            <a:ext uri="{FF2B5EF4-FFF2-40B4-BE49-F238E27FC236}">
              <a16:creationId xmlns:a16="http://schemas.microsoft.com/office/drawing/2014/main" id="{C5E1CFC3-FC5C-4199-8749-06E9FAA261B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22" name="Text Box 136">
          <a:extLst>
            <a:ext uri="{FF2B5EF4-FFF2-40B4-BE49-F238E27FC236}">
              <a16:creationId xmlns:a16="http://schemas.microsoft.com/office/drawing/2014/main" id="{5D35C7C9-2308-49C1-8E79-38F0C016849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23" name="Text Box 137">
          <a:extLst>
            <a:ext uri="{FF2B5EF4-FFF2-40B4-BE49-F238E27FC236}">
              <a16:creationId xmlns:a16="http://schemas.microsoft.com/office/drawing/2014/main" id="{69982224-1D70-489C-9591-68BA1579CBD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24" name="Text Box 138">
          <a:extLst>
            <a:ext uri="{FF2B5EF4-FFF2-40B4-BE49-F238E27FC236}">
              <a16:creationId xmlns:a16="http://schemas.microsoft.com/office/drawing/2014/main" id="{1DA761C6-60D1-41B6-BF9A-501F2C328C5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5" name="Text Box 139">
          <a:extLst>
            <a:ext uri="{FF2B5EF4-FFF2-40B4-BE49-F238E27FC236}">
              <a16:creationId xmlns:a16="http://schemas.microsoft.com/office/drawing/2014/main" id="{547C5EB8-79AD-44F2-904C-587DA6EE364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6" name="Text Box 140">
          <a:extLst>
            <a:ext uri="{FF2B5EF4-FFF2-40B4-BE49-F238E27FC236}">
              <a16:creationId xmlns:a16="http://schemas.microsoft.com/office/drawing/2014/main" id="{567A28B4-1668-4EFB-8D64-C2BE78BAFFF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7" name="Text Box 141">
          <a:extLst>
            <a:ext uri="{FF2B5EF4-FFF2-40B4-BE49-F238E27FC236}">
              <a16:creationId xmlns:a16="http://schemas.microsoft.com/office/drawing/2014/main" id="{26A733B6-B11D-4B68-A766-3F1AC94146D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8" name="Text Box 142">
          <a:extLst>
            <a:ext uri="{FF2B5EF4-FFF2-40B4-BE49-F238E27FC236}">
              <a16:creationId xmlns:a16="http://schemas.microsoft.com/office/drawing/2014/main" id="{BC7DDD82-8EC7-43F7-99B3-01F522A6B6A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29" name="Text Box 143">
          <a:extLst>
            <a:ext uri="{FF2B5EF4-FFF2-40B4-BE49-F238E27FC236}">
              <a16:creationId xmlns:a16="http://schemas.microsoft.com/office/drawing/2014/main" id="{17C6101B-9F40-4116-90D7-3779166F47B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30" name="Text Box 144">
          <a:extLst>
            <a:ext uri="{FF2B5EF4-FFF2-40B4-BE49-F238E27FC236}">
              <a16:creationId xmlns:a16="http://schemas.microsoft.com/office/drawing/2014/main" id="{26FDEB31-832B-492D-81D5-6A2B7B90C4B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31" name="Text Box 145">
          <a:extLst>
            <a:ext uri="{FF2B5EF4-FFF2-40B4-BE49-F238E27FC236}">
              <a16:creationId xmlns:a16="http://schemas.microsoft.com/office/drawing/2014/main" id="{26D7674C-A81A-445B-A810-E07D2A014E4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32" name="Text Box 146">
          <a:extLst>
            <a:ext uri="{FF2B5EF4-FFF2-40B4-BE49-F238E27FC236}">
              <a16:creationId xmlns:a16="http://schemas.microsoft.com/office/drawing/2014/main" id="{8D11AF30-16CB-4479-A2BC-382C205E7BF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33" name="Text Box 147">
          <a:extLst>
            <a:ext uri="{FF2B5EF4-FFF2-40B4-BE49-F238E27FC236}">
              <a16:creationId xmlns:a16="http://schemas.microsoft.com/office/drawing/2014/main" id="{F9602D22-A15B-4FF8-9D8E-75A1BBC50A7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34" name="Text Box 148">
          <a:extLst>
            <a:ext uri="{FF2B5EF4-FFF2-40B4-BE49-F238E27FC236}">
              <a16:creationId xmlns:a16="http://schemas.microsoft.com/office/drawing/2014/main" id="{17481EE9-CAC1-4976-BCBD-B5673E89ECCD}"/>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35" name="Text Box 149">
          <a:extLst>
            <a:ext uri="{FF2B5EF4-FFF2-40B4-BE49-F238E27FC236}">
              <a16:creationId xmlns:a16="http://schemas.microsoft.com/office/drawing/2014/main" id="{D220CF59-A0D4-4D5B-B03F-95A03B7AC20F}"/>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36" name="Text Box 150">
          <a:extLst>
            <a:ext uri="{FF2B5EF4-FFF2-40B4-BE49-F238E27FC236}">
              <a16:creationId xmlns:a16="http://schemas.microsoft.com/office/drawing/2014/main" id="{85986202-E85F-4262-ACC3-FEB077426D5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37" name="Text Box 151">
          <a:extLst>
            <a:ext uri="{FF2B5EF4-FFF2-40B4-BE49-F238E27FC236}">
              <a16:creationId xmlns:a16="http://schemas.microsoft.com/office/drawing/2014/main" id="{3A34A595-F8FB-4332-944D-238CF8C724F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38" name="Text Box 152">
          <a:extLst>
            <a:ext uri="{FF2B5EF4-FFF2-40B4-BE49-F238E27FC236}">
              <a16:creationId xmlns:a16="http://schemas.microsoft.com/office/drawing/2014/main" id="{CC7B57AE-BFB8-4C9F-81DD-D5C5F372854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39" name="Text Box 153">
          <a:extLst>
            <a:ext uri="{FF2B5EF4-FFF2-40B4-BE49-F238E27FC236}">
              <a16:creationId xmlns:a16="http://schemas.microsoft.com/office/drawing/2014/main" id="{942E03BD-7B44-4711-8C5C-662B3117BB8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40" name="Text Box 154">
          <a:extLst>
            <a:ext uri="{FF2B5EF4-FFF2-40B4-BE49-F238E27FC236}">
              <a16:creationId xmlns:a16="http://schemas.microsoft.com/office/drawing/2014/main" id="{D7559568-505C-4615-AC2B-2C793B106E0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41" name="Text Box 155">
          <a:extLst>
            <a:ext uri="{FF2B5EF4-FFF2-40B4-BE49-F238E27FC236}">
              <a16:creationId xmlns:a16="http://schemas.microsoft.com/office/drawing/2014/main" id="{E14963A8-A600-4371-BA81-23E665C1D2F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2" name="Text Box 156">
          <a:extLst>
            <a:ext uri="{FF2B5EF4-FFF2-40B4-BE49-F238E27FC236}">
              <a16:creationId xmlns:a16="http://schemas.microsoft.com/office/drawing/2014/main" id="{E2685C15-8420-4147-BFA7-CB5A7CB236E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3" name="Text Box 157">
          <a:extLst>
            <a:ext uri="{FF2B5EF4-FFF2-40B4-BE49-F238E27FC236}">
              <a16:creationId xmlns:a16="http://schemas.microsoft.com/office/drawing/2014/main" id="{97259724-2E67-4C6C-88FC-54734B5369B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4" name="Text Box 158">
          <a:extLst>
            <a:ext uri="{FF2B5EF4-FFF2-40B4-BE49-F238E27FC236}">
              <a16:creationId xmlns:a16="http://schemas.microsoft.com/office/drawing/2014/main" id="{4FD3A7F5-5313-42DA-933D-7A4542E4631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5" name="Text Box 159">
          <a:extLst>
            <a:ext uri="{FF2B5EF4-FFF2-40B4-BE49-F238E27FC236}">
              <a16:creationId xmlns:a16="http://schemas.microsoft.com/office/drawing/2014/main" id="{82140D5A-0927-46E9-9B1D-E2173200191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6" name="Text Box 160">
          <a:extLst>
            <a:ext uri="{FF2B5EF4-FFF2-40B4-BE49-F238E27FC236}">
              <a16:creationId xmlns:a16="http://schemas.microsoft.com/office/drawing/2014/main" id="{E7FEDD1A-0D02-4A88-8D27-BFEFFE841A6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47" name="Text Box 161">
          <a:extLst>
            <a:ext uri="{FF2B5EF4-FFF2-40B4-BE49-F238E27FC236}">
              <a16:creationId xmlns:a16="http://schemas.microsoft.com/office/drawing/2014/main" id="{259DC258-F011-4EFF-8609-2276CBCFB1B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48" name="Text Box 162">
          <a:extLst>
            <a:ext uri="{FF2B5EF4-FFF2-40B4-BE49-F238E27FC236}">
              <a16:creationId xmlns:a16="http://schemas.microsoft.com/office/drawing/2014/main" id="{3E7BFB52-5157-4F84-A4D9-444E41A74FB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49" name="Text Box 163">
          <a:extLst>
            <a:ext uri="{FF2B5EF4-FFF2-40B4-BE49-F238E27FC236}">
              <a16:creationId xmlns:a16="http://schemas.microsoft.com/office/drawing/2014/main" id="{8C9B6151-A53C-4D05-87FA-685F973FCFC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50" name="Text Box 164">
          <a:extLst>
            <a:ext uri="{FF2B5EF4-FFF2-40B4-BE49-F238E27FC236}">
              <a16:creationId xmlns:a16="http://schemas.microsoft.com/office/drawing/2014/main" id="{B1087EDC-A8DA-4332-A360-7A70E922D25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51" name="Text Box 165">
          <a:extLst>
            <a:ext uri="{FF2B5EF4-FFF2-40B4-BE49-F238E27FC236}">
              <a16:creationId xmlns:a16="http://schemas.microsoft.com/office/drawing/2014/main" id="{8F97D325-DAFB-4679-84C9-B8147193D133}"/>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52" name="Text Box 166">
          <a:extLst>
            <a:ext uri="{FF2B5EF4-FFF2-40B4-BE49-F238E27FC236}">
              <a16:creationId xmlns:a16="http://schemas.microsoft.com/office/drawing/2014/main" id="{A4F9D07A-A960-41D2-A85D-7F3F32C1F006}"/>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53" name="Text Box 167">
          <a:extLst>
            <a:ext uri="{FF2B5EF4-FFF2-40B4-BE49-F238E27FC236}">
              <a16:creationId xmlns:a16="http://schemas.microsoft.com/office/drawing/2014/main" id="{33819A93-0C2D-41AB-A910-134BDCA4708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54" name="Text Box 168">
          <a:extLst>
            <a:ext uri="{FF2B5EF4-FFF2-40B4-BE49-F238E27FC236}">
              <a16:creationId xmlns:a16="http://schemas.microsoft.com/office/drawing/2014/main" id="{482DF73A-7211-4F2B-877C-D930BC292BD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55" name="Text Box 169">
          <a:extLst>
            <a:ext uri="{FF2B5EF4-FFF2-40B4-BE49-F238E27FC236}">
              <a16:creationId xmlns:a16="http://schemas.microsoft.com/office/drawing/2014/main" id="{B124F6AA-33A8-44EC-A601-BAA9FE1136E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56" name="Text Box 170">
          <a:extLst>
            <a:ext uri="{FF2B5EF4-FFF2-40B4-BE49-F238E27FC236}">
              <a16:creationId xmlns:a16="http://schemas.microsoft.com/office/drawing/2014/main" id="{19C67BB3-76AD-4B57-9854-AA93477A989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57" name="Text Box 171">
          <a:extLst>
            <a:ext uri="{FF2B5EF4-FFF2-40B4-BE49-F238E27FC236}">
              <a16:creationId xmlns:a16="http://schemas.microsoft.com/office/drawing/2014/main" id="{3B4B1720-7CFD-4A31-A4E1-4AB2F4A0413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58" name="Text Box 172">
          <a:extLst>
            <a:ext uri="{FF2B5EF4-FFF2-40B4-BE49-F238E27FC236}">
              <a16:creationId xmlns:a16="http://schemas.microsoft.com/office/drawing/2014/main" id="{86871EDB-296E-4AF5-9467-36430D4538A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59" name="Text Box 173">
          <a:extLst>
            <a:ext uri="{FF2B5EF4-FFF2-40B4-BE49-F238E27FC236}">
              <a16:creationId xmlns:a16="http://schemas.microsoft.com/office/drawing/2014/main" id="{18FD7647-30E6-496E-8C0F-5BD30BA9AF0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0" name="Text Box 174">
          <a:extLst>
            <a:ext uri="{FF2B5EF4-FFF2-40B4-BE49-F238E27FC236}">
              <a16:creationId xmlns:a16="http://schemas.microsoft.com/office/drawing/2014/main" id="{36BDE70B-0210-453E-93C6-5877DB46B86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1" name="Text Box 175">
          <a:extLst>
            <a:ext uri="{FF2B5EF4-FFF2-40B4-BE49-F238E27FC236}">
              <a16:creationId xmlns:a16="http://schemas.microsoft.com/office/drawing/2014/main" id="{C021CE92-289E-49C5-B600-17471002466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2" name="Text Box 176">
          <a:extLst>
            <a:ext uri="{FF2B5EF4-FFF2-40B4-BE49-F238E27FC236}">
              <a16:creationId xmlns:a16="http://schemas.microsoft.com/office/drawing/2014/main" id="{B7405FE2-D5A8-460F-9A91-2FA78A6F535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3" name="Text Box 177">
          <a:extLst>
            <a:ext uri="{FF2B5EF4-FFF2-40B4-BE49-F238E27FC236}">
              <a16:creationId xmlns:a16="http://schemas.microsoft.com/office/drawing/2014/main" id="{A4331A38-82A8-4F5A-A948-2817278E72E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4" name="Text Box 178">
          <a:extLst>
            <a:ext uri="{FF2B5EF4-FFF2-40B4-BE49-F238E27FC236}">
              <a16:creationId xmlns:a16="http://schemas.microsoft.com/office/drawing/2014/main" id="{43B72DFB-B396-421D-8EC5-CC630971320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65" name="Text Box 179">
          <a:extLst>
            <a:ext uri="{FF2B5EF4-FFF2-40B4-BE49-F238E27FC236}">
              <a16:creationId xmlns:a16="http://schemas.microsoft.com/office/drawing/2014/main" id="{EADCAA1B-9AF4-471C-AC33-E1B2C403123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66" name="Text Box 180">
          <a:extLst>
            <a:ext uri="{FF2B5EF4-FFF2-40B4-BE49-F238E27FC236}">
              <a16:creationId xmlns:a16="http://schemas.microsoft.com/office/drawing/2014/main" id="{AE90A8A2-9A56-474A-87BD-BDA1B2E8745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67" name="Text Box 181">
          <a:extLst>
            <a:ext uri="{FF2B5EF4-FFF2-40B4-BE49-F238E27FC236}">
              <a16:creationId xmlns:a16="http://schemas.microsoft.com/office/drawing/2014/main" id="{F781ACF0-9177-45E9-9415-3967991BD5C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8" name="Text Box 182">
          <a:extLst>
            <a:ext uri="{FF2B5EF4-FFF2-40B4-BE49-F238E27FC236}">
              <a16:creationId xmlns:a16="http://schemas.microsoft.com/office/drawing/2014/main" id="{F76493DD-8B83-4314-B30B-B9BAD1E93EF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69" name="Text Box 183">
          <a:extLst>
            <a:ext uri="{FF2B5EF4-FFF2-40B4-BE49-F238E27FC236}">
              <a16:creationId xmlns:a16="http://schemas.microsoft.com/office/drawing/2014/main" id="{42695918-D929-42AA-B250-DFAF70E707F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70" name="Text Box 184">
          <a:extLst>
            <a:ext uri="{FF2B5EF4-FFF2-40B4-BE49-F238E27FC236}">
              <a16:creationId xmlns:a16="http://schemas.microsoft.com/office/drawing/2014/main" id="{0CF88653-8D9C-4654-931C-40B0AC9308C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71" name="Text Box 185">
          <a:extLst>
            <a:ext uri="{FF2B5EF4-FFF2-40B4-BE49-F238E27FC236}">
              <a16:creationId xmlns:a16="http://schemas.microsoft.com/office/drawing/2014/main" id="{566C2190-C75A-4CDD-8777-7254D8A846A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72" name="Text Box 186">
          <a:extLst>
            <a:ext uri="{FF2B5EF4-FFF2-40B4-BE49-F238E27FC236}">
              <a16:creationId xmlns:a16="http://schemas.microsoft.com/office/drawing/2014/main" id="{64795319-78E5-4FD9-AF50-3032DC6D98B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73" name="Text Box 187">
          <a:extLst>
            <a:ext uri="{FF2B5EF4-FFF2-40B4-BE49-F238E27FC236}">
              <a16:creationId xmlns:a16="http://schemas.microsoft.com/office/drawing/2014/main" id="{0743F044-F08B-452F-9EEA-975BBECCEBC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74" name="Text Box 188">
          <a:extLst>
            <a:ext uri="{FF2B5EF4-FFF2-40B4-BE49-F238E27FC236}">
              <a16:creationId xmlns:a16="http://schemas.microsoft.com/office/drawing/2014/main" id="{CB08EE19-02BA-4D46-B75D-18014FD3A98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75" name="Text Box 189">
          <a:extLst>
            <a:ext uri="{FF2B5EF4-FFF2-40B4-BE49-F238E27FC236}">
              <a16:creationId xmlns:a16="http://schemas.microsoft.com/office/drawing/2014/main" id="{A04E323D-420F-4CFC-8990-30BCDF81D46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76" name="Text Box 190">
          <a:extLst>
            <a:ext uri="{FF2B5EF4-FFF2-40B4-BE49-F238E27FC236}">
              <a16:creationId xmlns:a16="http://schemas.microsoft.com/office/drawing/2014/main" id="{11FA41E1-0C18-4D2F-8329-B9962AC46DD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77" name="Text Box 191">
          <a:extLst>
            <a:ext uri="{FF2B5EF4-FFF2-40B4-BE49-F238E27FC236}">
              <a16:creationId xmlns:a16="http://schemas.microsoft.com/office/drawing/2014/main" id="{BB0596A9-52D7-4BAD-8061-9BC7A980D8C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78" name="Text Box 192">
          <a:extLst>
            <a:ext uri="{FF2B5EF4-FFF2-40B4-BE49-F238E27FC236}">
              <a16:creationId xmlns:a16="http://schemas.microsoft.com/office/drawing/2014/main" id="{CC013943-572E-4643-9C4B-C041C3251D5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79" name="Text Box 194">
          <a:extLst>
            <a:ext uri="{FF2B5EF4-FFF2-40B4-BE49-F238E27FC236}">
              <a16:creationId xmlns:a16="http://schemas.microsoft.com/office/drawing/2014/main" id="{20D2BDBD-B5B1-43BA-8AA7-5A8E17D4DA6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80" name="Text Box 195">
          <a:extLst>
            <a:ext uri="{FF2B5EF4-FFF2-40B4-BE49-F238E27FC236}">
              <a16:creationId xmlns:a16="http://schemas.microsoft.com/office/drawing/2014/main" id="{A9686628-A06D-4BF9-9D8C-F91F59A9CBB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81" name="Text Box 2">
          <a:extLst>
            <a:ext uri="{FF2B5EF4-FFF2-40B4-BE49-F238E27FC236}">
              <a16:creationId xmlns:a16="http://schemas.microsoft.com/office/drawing/2014/main" id="{35256672-C7B6-4DE1-8696-7184952F316F}"/>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82" name="Text Box 3">
          <a:extLst>
            <a:ext uri="{FF2B5EF4-FFF2-40B4-BE49-F238E27FC236}">
              <a16:creationId xmlns:a16="http://schemas.microsoft.com/office/drawing/2014/main" id="{59107CA0-FE38-440D-BD95-FC1391D7441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83" name="Text Box 4">
          <a:extLst>
            <a:ext uri="{FF2B5EF4-FFF2-40B4-BE49-F238E27FC236}">
              <a16:creationId xmlns:a16="http://schemas.microsoft.com/office/drawing/2014/main" id="{92EF71A2-596A-423B-9A1C-B8E676EFF3F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84" name="Text Box 5">
          <a:extLst>
            <a:ext uri="{FF2B5EF4-FFF2-40B4-BE49-F238E27FC236}">
              <a16:creationId xmlns:a16="http://schemas.microsoft.com/office/drawing/2014/main" id="{D4747C30-8E7F-46DB-A19A-71563FE9E07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85" name="Text Box 6">
          <a:extLst>
            <a:ext uri="{FF2B5EF4-FFF2-40B4-BE49-F238E27FC236}">
              <a16:creationId xmlns:a16="http://schemas.microsoft.com/office/drawing/2014/main" id="{C9F7AD60-7D7D-422B-97AB-42F11533E68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86" name="Text Box 7">
          <a:extLst>
            <a:ext uri="{FF2B5EF4-FFF2-40B4-BE49-F238E27FC236}">
              <a16:creationId xmlns:a16="http://schemas.microsoft.com/office/drawing/2014/main" id="{D5CCE55D-1DC9-4633-991C-F0DE1F056FA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87" name="Text Box 8">
          <a:extLst>
            <a:ext uri="{FF2B5EF4-FFF2-40B4-BE49-F238E27FC236}">
              <a16:creationId xmlns:a16="http://schemas.microsoft.com/office/drawing/2014/main" id="{33AE20CB-4EBE-43B2-BEA3-1A56B7E6FAC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88" name="Text Box 9">
          <a:extLst>
            <a:ext uri="{FF2B5EF4-FFF2-40B4-BE49-F238E27FC236}">
              <a16:creationId xmlns:a16="http://schemas.microsoft.com/office/drawing/2014/main" id="{B44439AD-ABC5-4DE4-B8A0-2FAE4FECBAC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89" name="Text Box 10">
          <a:extLst>
            <a:ext uri="{FF2B5EF4-FFF2-40B4-BE49-F238E27FC236}">
              <a16:creationId xmlns:a16="http://schemas.microsoft.com/office/drawing/2014/main" id="{1E8DA785-0D94-4D89-AB5E-DAAB4BCD39B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90" name="Text Box 11">
          <a:extLst>
            <a:ext uri="{FF2B5EF4-FFF2-40B4-BE49-F238E27FC236}">
              <a16:creationId xmlns:a16="http://schemas.microsoft.com/office/drawing/2014/main" id="{250993D5-A08D-4BBF-B3ED-4927BBE3491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91" name="Text Box 12">
          <a:extLst>
            <a:ext uri="{FF2B5EF4-FFF2-40B4-BE49-F238E27FC236}">
              <a16:creationId xmlns:a16="http://schemas.microsoft.com/office/drawing/2014/main" id="{7C520205-E565-4657-A802-BB6A81607F3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92" name="Text Box 13">
          <a:extLst>
            <a:ext uri="{FF2B5EF4-FFF2-40B4-BE49-F238E27FC236}">
              <a16:creationId xmlns:a16="http://schemas.microsoft.com/office/drawing/2014/main" id="{7CFB575D-A54A-40F9-AF83-1B016924C95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93" name="Text Box 14">
          <a:extLst>
            <a:ext uri="{FF2B5EF4-FFF2-40B4-BE49-F238E27FC236}">
              <a16:creationId xmlns:a16="http://schemas.microsoft.com/office/drawing/2014/main" id="{2A4468E5-AA03-49C2-A662-7C79F309487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94" name="Text Box 15">
          <a:extLst>
            <a:ext uri="{FF2B5EF4-FFF2-40B4-BE49-F238E27FC236}">
              <a16:creationId xmlns:a16="http://schemas.microsoft.com/office/drawing/2014/main" id="{019244CC-7368-41C5-8072-F07F6BFF49F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95" name="Text Box 16">
          <a:extLst>
            <a:ext uri="{FF2B5EF4-FFF2-40B4-BE49-F238E27FC236}">
              <a16:creationId xmlns:a16="http://schemas.microsoft.com/office/drawing/2014/main" id="{6C3103B7-1601-4400-8BE1-4544FC19F90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596" name="Text Box 17">
          <a:extLst>
            <a:ext uri="{FF2B5EF4-FFF2-40B4-BE49-F238E27FC236}">
              <a16:creationId xmlns:a16="http://schemas.microsoft.com/office/drawing/2014/main" id="{2E5B2CE6-2E2E-4BA4-BD30-C47471B549C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97" name="Text Box 18">
          <a:extLst>
            <a:ext uri="{FF2B5EF4-FFF2-40B4-BE49-F238E27FC236}">
              <a16:creationId xmlns:a16="http://schemas.microsoft.com/office/drawing/2014/main" id="{0818A329-460B-4664-A87C-F92E6891331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598" name="Text Box 19">
          <a:extLst>
            <a:ext uri="{FF2B5EF4-FFF2-40B4-BE49-F238E27FC236}">
              <a16:creationId xmlns:a16="http://schemas.microsoft.com/office/drawing/2014/main" id="{EE2BA66E-C648-4EF9-B3DD-30D21C193330}"/>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599" name="Text Box 20">
          <a:extLst>
            <a:ext uri="{FF2B5EF4-FFF2-40B4-BE49-F238E27FC236}">
              <a16:creationId xmlns:a16="http://schemas.microsoft.com/office/drawing/2014/main" id="{8E355456-8F29-4EFA-91EC-35EB546F9F3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0" name="Text Box 21">
          <a:extLst>
            <a:ext uri="{FF2B5EF4-FFF2-40B4-BE49-F238E27FC236}">
              <a16:creationId xmlns:a16="http://schemas.microsoft.com/office/drawing/2014/main" id="{CD086914-E549-4A47-B4F0-08BA46A4C31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1" name="Text Box 22">
          <a:extLst>
            <a:ext uri="{FF2B5EF4-FFF2-40B4-BE49-F238E27FC236}">
              <a16:creationId xmlns:a16="http://schemas.microsoft.com/office/drawing/2014/main" id="{FF978225-B01F-4FC2-881C-6C5C8BA0ABA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02" name="Text Box 23">
          <a:extLst>
            <a:ext uri="{FF2B5EF4-FFF2-40B4-BE49-F238E27FC236}">
              <a16:creationId xmlns:a16="http://schemas.microsoft.com/office/drawing/2014/main" id="{3A7BD69B-62FA-4F95-9566-BE00F1DBFF6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03" name="Text Box 24">
          <a:extLst>
            <a:ext uri="{FF2B5EF4-FFF2-40B4-BE49-F238E27FC236}">
              <a16:creationId xmlns:a16="http://schemas.microsoft.com/office/drawing/2014/main" id="{5131A7DB-8E49-42BF-B27A-B8C74D47F2C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04" name="Text Box 25">
          <a:extLst>
            <a:ext uri="{FF2B5EF4-FFF2-40B4-BE49-F238E27FC236}">
              <a16:creationId xmlns:a16="http://schemas.microsoft.com/office/drawing/2014/main" id="{59587EE2-0EB3-45A3-B679-0F0EF360818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5" name="Text Box 26">
          <a:extLst>
            <a:ext uri="{FF2B5EF4-FFF2-40B4-BE49-F238E27FC236}">
              <a16:creationId xmlns:a16="http://schemas.microsoft.com/office/drawing/2014/main" id="{B592AB85-95BA-4DE3-BA26-FE5C35D3A4B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6" name="Text Box 27">
          <a:extLst>
            <a:ext uri="{FF2B5EF4-FFF2-40B4-BE49-F238E27FC236}">
              <a16:creationId xmlns:a16="http://schemas.microsoft.com/office/drawing/2014/main" id="{1AFF9471-2330-4E4D-8353-5C4CB02BBB5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7" name="Text Box 28">
          <a:extLst>
            <a:ext uri="{FF2B5EF4-FFF2-40B4-BE49-F238E27FC236}">
              <a16:creationId xmlns:a16="http://schemas.microsoft.com/office/drawing/2014/main" id="{9FA42D2D-FC41-41BA-B5FC-5671E4FABA4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8" name="Text Box 29">
          <a:extLst>
            <a:ext uri="{FF2B5EF4-FFF2-40B4-BE49-F238E27FC236}">
              <a16:creationId xmlns:a16="http://schemas.microsoft.com/office/drawing/2014/main" id="{7D02C4EB-247F-41CE-BE5B-39ABCA11A70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09" name="Text Box 30">
          <a:extLst>
            <a:ext uri="{FF2B5EF4-FFF2-40B4-BE49-F238E27FC236}">
              <a16:creationId xmlns:a16="http://schemas.microsoft.com/office/drawing/2014/main" id="{50496D16-5275-4E38-88B3-5C8129A812C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10" name="Text Box 31">
          <a:extLst>
            <a:ext uri="{FF2B5EF4-FFF2-40B4-BE49-F238E27FC236}">
              <a16:creationId xmlns:a16="http://schemas.microsoft.com/office/drawing/2014/main" id="{AA5D9F88-006D-49AD-9796-C8104D705E1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11" name="Text Box 32">
          <a:extLst>
            <a:ext uri="{FF2B5EF4-FFF2-40B4-BE49-F238E27FC236}">
              <a16:creationId xmlns:a16="http://schemas.microsoft.com/office/drawing/2014/main" id="{7B6480D5-50CD-4FC9-969B-0140AFA4556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12" name="Text Box 33">
          <a:extLst>
            <a:ext uri="{FF2B5EF4-FFF2-40B4-BE49-F238E27FC236}">
              <a16:creationId xmlns:a16="http://schemas.microsoft.com/office/drawing/2014/main" id="{7EBB0070-D3CC-49B4-A695-3CE46D79FDE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13" name="Text Box 34">
          <a:extLst>
            <a:ext uri="{FF2B5EF4-FFF2-40B4-BE49-F238E27FC236}">
              <a16:creationId xmlns:a16="http://schemas.microsoft.com/office/drawing/2014/main" id="{372B8E1D-BF37-460A-8BB5-9F2C6B9CA1B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14" name="Text Box 35">
          <a:extLst>
            <a:ext uri="{FF2B5EF4-FFF2-40B4-BE49-F238E27FC236}">
              <a16:creationId xmlns:a16="http://schemas.microsoft.com/office/drawing/2014/main" id="{3B470D33-136B-47E8-BE4A-2930304C9FD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15" name="Text Box 36">
          <a:extLst>
            <a:ext uri="{FF2B5EF4-FFF2-40B4-BE49-F238E27FC236}">
              <a16:creationId xmlns:a16="http://schemas.microsoft.com/office/drawing/2014/main" id="{FC048ABB-660C-4E47-95BF-45F21C88CEA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16" name="Text Box 37">
          <a:extLst>
            <a:ext uri="{FF2B5EF4-FFF2-40B4-BE49-F238E27FC236}">
              <a16:creationId xmlns:a16="http://schemas.microsoft.com/office/drawing/2014/main" id="{ECE7D1F4-B8D5-4E16-89B7-F27F8D51D9D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17" name="Text Box 38">
          <a:extLst>
            <a:ext uri="{FF2B5EF4-FFF2-40B4-BE49-F238E27FC236}">
              <a16:creationId xmlns:a16="http://schemas.microsoft.com/office/drawing/2014/main" id="{171C43CE-4224-4867-BB97-83CBC2CFC70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18" name="Text Box 39">
          <a:extLst>
            <a:ext uri="{FF2B5EF4-FFF2-40B4-BE49-F238E27FC236}">
              <a16:creationId xmlns:a16="http://schemas.microsoft.com/office/drawing/2014/main" id="{23AB2CE0-AF1D-4262-B9A0-855974FD7F6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19" name="Text Box 40">
          <a:extLst>
            <a:ext uri="{FF2B5EF4-FFF2-40B4-BE49-F238E27FC236}">
              <a16:creationId xmlns:a16="http://schemas.microsoft.com/office/drawing/2014/main" id="{6448199B-3E33-4B95-9B76-92524454B54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0" name="Text Box 41">
          <a:extLst>
            <a:ext uri="{FF2B5EF4-FFF2-40B4-BE49-F238E27FC236}">
              <a16:creationId xmlns:a16="http://schemas.microsoft.com/office/drawing/2014/main" id="{33E71914-F86E-4558-A6E2-927AC8D4B3A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1" name="Text Box 42">
          <a:extLst>
            <a:ext uri="{FF2B5EF4-FFF2-40B4-BE49-F238E27FC236}">
              <a16:creationId xmlns:a16="http://schemas.microsoft.com/office/drawing/2014/main" id="{8A7E6399-12CF-4276-82BD-B98FEB2CB22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2" name="Text Box 43">
          <a:extLst>
            <a:ext uri="{FF2B5EF4-FFF2-40B4-BE49-F238E27FC236}">
              <a16:creationId xmlns:a16="http://schemas.microsoft.com/office/drawing/2014/main" id="{607ED151-FC40-4DDA-A4E0-A548BAC5110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3" name="Text Box 44">
          <a:extLst>
            <a:ext uri="{FF2B5EF4-FFF2-40B4-BE49-F238E27FC236}">
              <a16:creationId xmlns:a16="http://schemas.microsoft.com/office/drawing/2014/main" id="{FDC81B8E-2F82-4D90-8559-7D0DE6EB61E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4" name="Text Box 45">
          <a:extLst>
            <a:ext uri="{FF2B5EF4-FFF2-40B4-BE49-F238E27FC236}">
              <a16:creationId xmlns:a16="http://schemas.microsoft.com/office/drawing/2014/main" id="{783D69B8-C274-4013-8C64-65D992E2BEB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25" name="Text Box 46">
          <a:extLst>
            <a:ext uri="{FF2B5EF4-FFF2-40B4-BE49-F238E27FC236}">
              <a16:creationId xmlns:a16="http://schemas.microsoft.com/office/drawing/2014/main" id="{864F307E-6DE9-4BA7-A340-917241013F4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26" name="Text Box 47">
          <a:extLst>
            <a:ext uri="{FF2B5EF4-FFF2-40B4-BE49-F238E27FC236}">
              <a16:creationId xmlns:a16="http://schemas.microsoft.com/office/drawing/2014/main" id="{76B5D563-2E7D-4907-B2CC-849D7546387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27" name="Text Box 48">
          <a:extLst>
            <a:ext uri="{FF2B5EF4-FFF2-40B4-BE49-F238E27FC236}">
              <a16:creationId xmlns:a16="http://schemas.microsoft.com/office/drawing/2014/main" id="{3CC26FC9-AB8F-48C2-BC6A-1B017D5ECF6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28" name="Text Box 49">
          <a:extLst>
            <a:ext uri="{FF2B5EF4-FFF2-40B4-BE49-F238E27FC236}">
              <a16:creationId xmlns:a16="http://schemas.microsoft.com/office/drawing/2014/main" id="{31EE5F54-A852-4370-AD83-66F3323F7FA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29" name="Text Box 50">
          <a:extLst>
            <a:ext uri="{FF2B5EF4-FFF2-40B4-BE49-F238E27FC236}">
              <a16:creationId xmlns:a16="http://schemas.microsoft.com/office/drawing/2014/main" id="{7A86EFA7-CC27-49ED-AEC8-6DAFFA510D3D}"/>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30" name="Text Box 51">
          <a:extLst>
            <a:ext uri="{FF2B5EF4-FFF2-40B4-BE49-F238E27FC236}">
              <a16:creationId xmlns:a16="http://schemas.microsoft.com/office/drawing/2014/main" id="{FB7C36AA-F1CF-4C5F-9FB3-36A4A6D8808A}"/>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1" name="Text Box 52">
          <a:extLst>
            <a:ext uri="{FF2B5EF4-FFF2-40B4-BE49-F238E27FC236}">
              <a16:creationId xmlns:a16="http://schemas.microsoft.com/office/drawing/2014/main" id="{BC9F4786-C1A9-46B4-B8EA-FDFFAB65E0F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2" name="Text Box 53">
          <a:extLst>
            <a:ext uri="{FF2B5EF4-FFF2-40B4-BE49-F238E27FC236}">
              <a16:creationId xmlns:a16="http://schemas.microsoft.com/office/drawing/2014/main" id="{B8253980-23D5-4550-9167-6E8597BC41C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3" name="Text Box 54">
          <a:extLst>
            <a:ext uri="{FF2B5EF4-FFF2-40B4-BE49-F238E27FC236}">
              <a16:creationId xmlns:a16="http://schemas.microsoft.com/office/drawing/2014/main" id="{508B6A02-8540-497F-931A-9C359046700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34" name="Text Box 55">
          <a:extLst>
            <a:ext uri="{FF2B5EF4-FFF2-40B4-BE49-F238E27FC236}">
              <a16:creationId xmlns:a16="http://schemas.microsoft.com/office/drawing/2014/main" id="{FD74A24A-0455-4351-ABD9-8620FA15138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35" name="Text Box 56">
          <a:extLst>
            <a:ext uri="{FF2B5EF4-FFF2-40B4-BE49-F238E27FC236}">
              <a16:creationId xmlns:a16="http://schemas.microsoft.com/office/drawing/2014/main" id="{B966A3A5-CF8E-4DA5-9ECD-19CCC326D6F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36" name="Text Box 57">
          <a:extLst>
            <a:ext uri="{FF2B5EF4-FFF2-40B4-BE49-F238E27FC236}">
              <a16:creationId xmlns:a16="http://schemas.microsoft.com/office/drawing/2014/main" id="{74B734FB-25E3-413E-A43B-3435EEECEBA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7" name="Text Box 58">
          <a:extLst>
            <a:ext uri="{FF2B5EF4-FFF2-40B4-BE49-F238E27FC236}">
              <a16:creationId xmlns:a16="http://schemas.microsoft.com/office/drawing/2014/main" id="{8D0C5EAF-06E1-4D2E-8B74-65B356E7630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8" name="Text Box 59">
          <a:extLst>
            <a:ext uri="{FF2B5EF4-FFF2-40B4-BE49-F238E27FC236}">
              <a16:creationId xmlns:a16="http://schemas.microsoft.com/office/drawing/2014/main" id="{C2CB992E-4A08-46C6-9291-97BF082C2E1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39" name="Text Box 60">
          <a:extLst>
            <a:ext uri="{FF2B5EF4-FFF2-40B4-BE49-F238E27FC236}">
              <a16:creationId xmlns:a16="http://schemas.microsoft.com/office/drawing/2014/main" id="{022CF49D-175E-4CB1-BFD0-ABF1ED6AE85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40" name="Text Box 61">
          <a:extLst>
            <a:ext uri="{FF2B5EF4-FFF2-40B4-BE49-F238E27FC236}">
              <a16:creationId xmlns:a16="http://schemas.microsoft.com/office/drawing/2014/main" id="{69B1ECC7-3012-4200-8248-1B0A2778C56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41" name="Text Box 62">
          <a:extLst>
            <a:ext uri="{FF2B5EF4-FFF2-40B4-BE49-F238E27FC236}">
              <a16:creationId xmlns:a16="http://schemas.microsoft.com/office/drawing/2014/main" id="{9EE4AD7E-D736-4C9B-B04F-AF5A3450637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42" name="Text Box 63">
          <a:extLst>
            <a:ext uri="{FF2B5EF4-FFF2-40B4-BE49-F238E27FC236}">
              <a16:creationId xmlns:a16="http://schemas.microsoft.com/office/drawing/2014/main" id="{A9DD0AD0-875E-44BF-A517-047157055AC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43" name="Text Box 64">
          <a:extLst>
            <a:ext uri="{FF2B5EF4-FFF2-40B4-BE49-F238E27FC236}">
              <a16:creationId xmlns:a16="http://schemas.microsoft.com/office/drawing/2014/main" id="{BFC010F2-86D5-48DC-9ACF-7519121AAAA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44" name="Text Box 65">
          <a:extLst>
            <a:ext uri="{FF2B5EF4-FFF2-40B4-BE49-F238E27FC236}">
              <a16:creationId xmlns:a16="http://schemas.microsoft.com/office/drawing/2014/main" id="{E33D2D96-C3F0-44EE-B744-54FEAFD5C4D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45" name="Text Box 66">
          <a:extLst>
            <a:ext uri="{FF2B5EF4-FFF2-40B4-BE49-F238E27FC236}">
              <a16:creationId xmlns:a16="http://schemas.microsoft.com/office/drawing/2014/main" id="{5BB9AC99-A0AC-4211-9CD9-89E3C2F6207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46" name="Text Box 67">
          <a:extLst>
            <a:ext uri="{FF2B5EF4-FFF2-40B4-BE49-F238E27FC236}">
              <a16:creationId xmlns:a16="http://schemas.microsoft.com/office/drawing/2014/main" id="{A9ADCB86-ED74-4DED-BE2D-AE56F02D1CD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47" name="Text Box 68">
          <a:extLst>
            <a:ext uri="{FF2B5EF4-FFF2-40B4-BE49-F238E27FC236}">
              <a16:creationId xmlns:a16="http://schemas.microsoft.com/office/drawing/2014/main" id="{E7894418-C296-4940-80AE-75EFAF52A18D}"/>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48" name="Text Box 69">
          <a:extLst>
            <a:ext uri="{FF2B5EF4-FFF2-40B4-BE49-F238E27FC236}">
              <a16:creationId xmlns:a16="http://schemas.microsoft.com/office/drawing/2014/main" id="{0388D329-890F-46A8-91A4-07008E743ED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49" name="Text Box 70">
          <a:extLst>
            <a:ext uri="{FF2B5EF4-FFF2-40B4-BE49-F238E27FC236}">
              <a16:creationId xmlns:a16="http://schemas.microsoft.com/office/drawing/2014/main" id="{06FFB300-3120-4E4A-970F-016C4A961F6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0" name="Text Box 71">
          <a:extLst>
            <a:ext uri="{FF2B5EF4-FFF2-40B4-BE49-F238E27FC236}">
              <a16:creationId xmlns:a16="http://schemas.microsoft.com/office/drawing/2014/main" id="{CDE751EB-79B8-4FBE-9A25-013C80059B2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51" name="Text Box 72">
          <a:extLst>
            <a:ext uri="{FF2B5EF4-FFF2-40B4-BE49-F238E27FC236}">
              <a16:creationId xmlns:a16="http://schemas.microsoft.com/office/drawing/2014/main" id="{5C92332C-3D11-4B11-B40F-C9FA06F7F0B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52" name="Text Box 73">
          <a:extLst>
            <a:ext uri="{FF2B5EF4-FFF2-40B4-BE49-F238E27FC236}">
              <a16:creationId xmlns:a16="http://schemas.microsoft.com/office/drawing/2014/main" id="{DF9572B6-8439-4A5B-9359-101F5F336D0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53" name="Text Box 74">
          <a:extLst>
            <a:ext uri="{FF2B5EF4-FFF2-40B4-BE49-F238E27FC236}">
              <a16:creationId xmlns:a16="http://schemas.microsoft.com/office/drawing/2014/main" id="{A336D9FE-3900-45E2-863A-5257C55ACC0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4" name="Text Box 75">
          <a:extLst>
            <a:ext uri="{FF2B5EF4-FFF2-40B4-BE49-F238E27FC236}">
              <a16:creationId xmlns:a16="http://schemas.microsoft.com/office/drawing/2014/main" id="{4CAD5902-4D84-4CCD-B495-E8E8C7C919F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5" name="Text Box 76">
          <a:extLst>
            <a:ext uri="{FF2B5EF4-FFF2-40B4-BE49-F238E27FC236}">
              <a16:creationId xmlns:a16="http://schemas.microsoft.com/office/drawing/2014/main" id="{C5C92978-6528-45F3-A766-FB776FE278F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6" name="Text Box 77">
          <a:extLst>
            <a:ext uri="{FF2B5EF4-FFF2-40B4-BE49-F238E27FC236}">
              <a16:creationId xmlns:a16="http://schemas.microsoft.com/office/drawing/2014/main" id="{D802AD58-9E19-4285-A3F9-C86D20F845F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7" name="Text Box 78">
          <a:extLst>
            <a:ext uri="{FF2B5EF4-FFF2-40B4-BE49-F238E27FC236}">
              <a16:creationId xmlns:a16="http://schemas.microsoft.com/office/drawing/2014/main" id="{764ADF06-FCA2-46B3-BAE3-AEACFD76D52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8" name="Text Box 79">
          <a:extLst>
            <a:ext uri="{FF2B5EF4-FFF2-40B4-BE49-F238E27FC236}">
              <a16:creationId xmlns:a16="http://schemas.microsoft.com/office/drawing/2014/main" id="{63DC9EBA-C0EE-4A95-93F3-1A5B6B7C603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59" name="Text Box 80">
          <a:extLst>
            <a:ext uri="{FF2B5EF4-FFF2-40B4-BE49-F238E27FC236}">
              <a16:creationId xmlns:a16="http://schemas.microsoft.com/office/drawing/2014/main" id="{500A96DF-1ADC-4D36-83D4-37E2CADE4AD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0" name="Text Box 81">
          <a:extLst>
            <a:ext uri="{FF2B5EF4-FFF2-40B4-BE49-F238E27FC236}">
              <a16:creationId xmlns:a16="http://schemas.microsoft.com/office/drawing/2014/main" id="{7F4300B9-EBFB-448C-8BAF-85C36DD3F38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1" name="Text Box 82">
          <a:extLst>
            <a:ext uri="{FF2B5EF4-FFF2-40B4-BE49-F238E27FC236}">
              <a16:creationId xmlns:a16="http://schemas.microsoft.com/office/drawing/2014/main" id="{E7D50881-6067-4829-88D1-F8C50857D59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2" name="Text Box 83">
          <a:extLst>
            <a:ext uri="{FF2B5EF4-FFF2-40B4-BE49-F238E27FC236}">
              <a16:creationId xmlns:a16="http://schemas.microsoft.com/office/drawing/2014/main" id="{7C1CC55F-0B08-4154-B598-65567A1A9CE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63" name="Text Box 84">
          <a:extLst>
            <a:ext uri="{FF2B5EF4-FFF2-40B4-BE49-F238E27FC236}">
              <a16:creationId xmlns:a16="http://schemas.microsoft.com/office/drawing/2014/main" id="{BDB40032-9B4A-4247-B31C-142571413BA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64" name="Text Box 85">
          <a:extLst>
            <a:ext uri="{FF2B5EF4-FFF2-40B4-BE49-F238E27FC236}">
              <a16:creationId xmlns:a16="http://schemas.microsoft.com/office/drawing/2014/main" id="{71C4DA22-F1B9-4655-9BBB-61329815FF3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65" name="Text Box 86">
          <a:extLst>
            <a:ext uri="{FF2B5EF4-FFF2-40B4-BE49-F238E27FC236}">
              <a16:creationId xmlns:a16="http://schemas.microsoft.com/office/drawing/2014/main" id="{91724987-4E8D-4BD8-881D-AC2591434CE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6" name="Text Box 87">
          <a:extLst>
            <a:ext uri="{FF2B5EF4-FFF2-40B4-BE49-F238E27FC236}">
              <a16:creationId xmlns:a16="http://schemas.microsoft.com/office/drawing/2014/main" id="{9525C763-D766-4BF2-83B6-4DF3B36D9CA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7" name="Text Box 88">
          <a:extLst>
            <a:ext uri="{FF2B5EF4-FFF2-40B4-BE49-F238E27FC236}">
              <a16:creationId xmlns:a16="http://schemas.microsoft.com/office/drawing/2014/main" id="{5FC5D3B5-E649-4A63-B442-6BEE840AAF0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68" name="Text Box 89">
          <a:extLst>
            <a:ext uri="{FF2B5EF4-FFF2-40B4-BE49-F238E27FC236}">
              <a16:creationId xmlns:a16="http://schemas.microsoft.com/office/drawing/2014/main" id="{8B654BEC-24D4-447E-AEC2-73CE3D78DE2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69" name="Text Box 90">
          <a:extLst>
            <a:ext uri="{FF2B5EF4-FFF2-40B4-BE49-F238E27FC236}">
              <a16:creationId xmlns:a16="http://schemas.microsoft.com/office/drawing/2014/main" id="{5F0FFBAC-AAA4-4FA0-9D6E-E993E474CE3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70" name="Text Box 91">
          <a:extLst>
            <a:ext uri="{FF2B5EF4-FFF2-40B4-BE49-F238E27FC236}">
              <a16:creationId xmlns:a16="http://schemas.microsoft.com/office/drawing/2014/main" id="{77D76954-DE3F-4A05-A931-CFF87CA03A9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71" name="Text Box 92">
          <a:extLst>
            <a:ext uri="{FF2B5EF4-FFF2-40B4-BE49-F238E27FC236}">
              <a16:creationId xmlns:a16="http://schemas.microsoft.com/office/drawing/2014/main" id="{98EC1E33-AA07-4E09-B96F-FE1C1E857BE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72" name="Text Box 93">
          <a:extLst>
            <a:ext uri="{FF2B5EF4-FFF2-40B4-BE49-F238E27FC236}">
              <a16:creationId xmlns:a16="http://schemas.microsoft.com/office/drawing/2014/main" id="{A97DF2C2-875B-4B7A-A77E-943B7974D6E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73" name="Text Box 94">
          <a:extLst>
            <a:ext uri="{FF2B5EF4-FFF2-40B4-BE49-F238E27FC236}">
              <a16:creationId xmlns:a16="http://schemas.microsoft.com/office/drawing/2014/main" id="{7D497605-8FE2-4B67-BEDD-15E0153C631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74" name="Text Box 95">
          <a:extLst>
            <a:ext uri="{FF2B5EF4-FFF2-40B4-BE49-F238E27FC236}">
              <a16:creationId xmlns:a16="http://schemas.microsoft.com/office/drawing/2014/main" id="{8B8A4F00-987A-437A-BD93-B52075DB5C0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75" name="Text Box 96">
          <a:extLst>
            <a:ext uri="{FF2B5EF4-FFF2-40B4-BE49-F238E27FC236}">
              <a16:creationId xmlns:a16="http://schemas.microsoft.com/office/drawing/2014/main" id="{7EDD846B-2C8D-41BB-97E6-DF5B2D2D02C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76" name="Text Box 97">
          <a:extLst>
            <a:ext uri="{FF2B5EF4-FFF2-40B4-BE49-F238E27FC236}">
              <a16:creationId xmlns:a16="http://schemas.microsoft.com/office/drawing/2014/main" id="{A2B840E2-49C4-4CFB-B812-5E1165FA14A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77" name="Text Box 98">
          <a:extLst>
            <a:ext uri="{FF2B5EF4-FFF2-40B4-BE49-F238E27FC236}">
              <a16:creationId xmlns:a16="http://schemas.microsoft.com/office/drawing/2014/main" id="{6BA1F481-2029-4F34-B9F3-72938B677D90}"/>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78" name="Text Box 99">
          <a:extLst>
            <a:ext uri="{FF2B5EF4-FFF2-40B4-BE49-F238E27FC236}">
              <a16:creationId xmlns:a16="http://schemas.microsoft.com/office/drawing/2014/main" id="{8B07902D-54B5-4DF9-992E-92F414029A27}"/>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79" name="Text Box 100">
          <a:extLst>
            <a:ext uri="{FF2B5EF4-FFF2-40B4-BE49-F238E27FC236}">
              <a16:creationId xmlns:a16="http://schemas.microsoft.com/office/drawing/2014/main" id="{80AD379A-B178-44EA-9C68-31BFE31C604E}"/>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0" name="Text Box 101">
          <a:extLst>
            <a:ext uri="{FF2B5EF4-FFF2-40B4-BE49-F238E27FC236}">
              <a16:creationId xmlns:a16="http://schemas.microsoft.com/office/drawing/2014/main" id="{2A4F5A37-3FF5-4598-8BE6-C12C0882733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1" name="Text Box 102">
          <a:extLst>
            <a:ext uri="{FF2B5EF4-FFF2-40B4-BE49-F238E27FC236}">
              <a16:creationId xmlns:a16="http://schemas.microsoft.com/office/drawing/2014/main" id="{D37BCBD4-44EB-4C80-A77B-44DD63D7CBA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2" name="Text Box 103">
          <a:extLst>
            <a:ext uri="{FF2B5EF4-FFF2-40B4-BE49-F238E27FC236}">
              <a16:creationId xmlns:a16="http://schemas.microsoft.com/office/drawing/2014/main" id="{19DE4F4F-FE5F-4FB7-8121-5584CD25A6E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83" name="Text Box 104">
          <a:extLst>
            <a:ext uri="{FF2B5EF4-FFF2-40B4-BE49-F238E27FC236}">
              <a16:creationId xmlns:a16="http://schemas.microsoft.com/office/drawing/2014/main" id="{23D39FC5-B964-45B4-B3E2-D96E40D1DCE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84" name="Text Box 105">
          <a:extLst>
            <a:ext uri="{FF2B5EF4-FFF2-40B4-BE49-F238E27FC236}">
              <a16:creationId xmlns:a16="http://schemas.microsoft.com/office/drawing/2014/main" id="{2033FE94-0BCD-44B6-B320-0A87E6A550A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85" name="Text Box 106">
          <a:extLst>
            <a:ext uri="{FF2B5EF4-FFF2-40B4-BE49-F238E27FC236}">
              <a16:creationId xmlns:a16="http://schemas.microsoft.com/office/drawing/2014/main" id="{D20E42C6-D7E3-4448-A6FB-577C9F1DA42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6" name="Text Box 107">
          <a:extLst>
            <a:ext uri="{FF2B5EF4-FFF2-40B4-BE49-F238E27FC236}">
              <a16:creationId xmlns:a16="http://schemas.microsoft.com/office/drawing/2014/main" id="{5A1F2E41-566C-426B-8589-6D70AD7E956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7" name="Text Box 108">
          <a:extLst>
            <a:ext uri="{FF2B5EF4-FFF2-40B4-BE49-F238E27FC236}">
              <a16:creationId xmlns:a16="http://schemas.microsoft.com/office/drawing/2014/main" id="{9AB2EDF9-CA22-467A-B3BF-1862A7A4976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8" name="Text Box 109">
          <a:extLst>
            <a:ext uri="{FF2B5EF4-FFF2-40B4-BE49-F238E27FC236}">
              <a16:creationId xmlns:a16="http://schemas.microsoft.com/office/drawing/2014/main" id="{36959536-8EE5-43D5-9ABB-3A25860FF16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89" name="Text Box 110">
          <a:extLst>
            <a:ext uri="{FF2B5EF4-FFF2-40B4-BE49-F238E27FC236}">
              <a16:creationId xmlns:a16="http://schemas.microsoft.com/office/drawing/2014/main" id="{7F8445EF-0736-4432-9A5C-6083C45731E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90" name="Text Box 111">
          <a:extLst>
            <a:ext uri="{FF2B5EF4-FFF2-40B4-BE49-F238E27FC236}">
              <a16:creationId xmlns:a16="http://schemas.microsoft.com/office/drawing/2014/main" id="{8E0AEA3F-EC8F-4461-BF2B-829FA511566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91" name="Text Box 112">
          <a:extLst>
            <a:ext uri="{FF2B5EF4-FFF2-40B4-BE49-F238E27FC236}">
              <a16:creationId xmlns:a16="http://schemas.microsoft.com/office/drawing/2014/main" id="{C747FBEA-0B82-4488-AD30-351F717C9E3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92" name="Text Box 113">
          <a:extLst>
            <a:ext uri="{FF2B5EF4-FFF2-40B4-BE49-F238E27FC236}">
              <a16:creationId xmlns:a16="http://schemas.microsoft.com/office/drawing/2014/main" id="{928A8491-C1BD-46E4-A6F9-77977C5BEA6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93" name="Text Box 114">
          <a:extLst>
            <a:ext uri="{FF2B5EF4-FFF2-40B4-BE49-F238E27FC236}">
              <a16:creationId xmlns:a16="http://schemas.microsoft.com/office/drawing/2014/main" id="{96434A73-9FA2-4194-B097-5AB84A452C3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694" name="Text Box 115">
          <a:extLst>
            <a:ext uri="{FF2B5EF4-FFF2-40B4-BE49-F238E27FC236}">
              <a16:creationId xmlns:a16="http://schemas.microsoft.com/office/drawing/2014/main" id="{160BB2C2-264A-42CE-99B8-5DFC532A49E4}"/>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95" name="Text Box 116">
          <a:extLst>
            <a:ext uri="{FF2B5EF4-FFF2-40B4-BE49-F238E27FC236}">
              <a16:creationId xmlns:a16="http://schemas.microsoft.com/office/drawing/2014/main" id="{A43E7685-AFBB-41FD-A9FE-C7830CBC33FE}"/>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696" name="Text Box 117">
          <a:extLst>
            <a:ext uri="{FF2B5EF4-FFF2-40B4-BE49-F238E27FC236}">
              <a16:creationId xmlns:a16="http://schemas.microsoft.com/office/drawing/2014/main" id="{81CD18F4-A560-4A2C-94BA-31324715AFB9}"/>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97" name="Text Box 118">
          <a:extLst>
            <a:ext uri="{FF2B5EF4-FFF2-40B4-BE49-F238E27FC236}">
              <a16:creationId xmlns:a16="http://schemas.microsoft.com/office/drawing/2014/main" id="{37B29B11-D3FC-473D-A6AB-36119316B73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98" name="Text Box 119">
          <a:extLst>
            <a:ext uri="{FF2B5EF4-FFF2-40B4-BE49-F238E27FC236}">
              <a16:creationId xmlns:a16="http://schemas.microsoft.com/office/drawing/2014/main" id="{7E48AE2A-F5D4-4B51-972E-C39B63C1E85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699" name="Text Box 120">
          <a:extLst>
            <a:ext uri="{FF2B5EF4-FFF2-40B4-BE49-F238E27FC236}">
              <a16:creationId xmlns:a16="http://schemas.microsoft.com/office/drawing/2014/main" id="{C4DA98D4-E2AE-4C1C-A9CE-1F970FB9866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00" name="Text Box 121">
          <a:extLst>
            <a:ext uri="{FF2B5EF4-FFF2-40B4-BE49-F238E27FC236}">
              <a16:creationId xmlns:a16="http://schemas.microsoft.com/office/drawing/2014/main" id="{C49010B4-C9C0-4A8C-BDFF-85E113BB752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01" name="Text Box 122">
          <a:extLst>
            <a:ext uri="{FF2B5EF4-FFF2-40B4-BE49-F238E27FC236}">
              <a16:creationId xmlns:a16="http://schemas.microsoft.com/office/drawing/2014/main" id="{48A816F7-EF25-482D-BA32-400CF41BEB5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02" name="Text Box 123">
          <a:extLst>
            <a:ext uri="{FF2B5EF4-FFF2-40B4-BE49-F238E27FC236}">
              <a16:creationId xmlns:a16="http://schemas.microsoft.com/office/drawing/2014/main" id="{485E6561-248B-48DC-8436-94C9FD338271}"/>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3" name="Text Box 124">
          <a:extLst>
            <a:ext uri="{FF2B5EF4-FFF2-40B4-BE49-F238E27FC236}">
              <a16:creationId xmlns:a16="http://schemas.microsoft.com/office/drawing/2014/main" id="{806FDD99-E55D-4249-B675-DA0DEF83A9B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4" name="Text Box 125">
          <a:extLst>
            <a:ext uri="{FF2B5EF4-FFF2-40B4-BE49-F238E27FC236}">
              <a16:creationId xmlns:a16="http://schemas.microsoft.com/office/drawing/2014/main" id="{494FACD5-D13F-48BF-BD02-43AC4FEDD01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5" name="Text Box 126">
          <a:extLst>
            <a:ext uri="{FF2B5EF4-FFF2-40B4-BE49-F238E27FC236}">
              <a16:creationId xmlns:a16="http://schemas.microsoft.com/office/drawing/2014/main" id="{6443AB3C-2845-48C0-8575-A7B72C938DA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6" name="Text Box 127">
          <a:extLst>
            <a:ext uri="{FF2B5EF4-FFF2-40B4-BE49-F238E27FC236}">
              <a16:creationId xmlns:a16="http://schemas.microsoft.com/office/drawing/2014/main" id="{0C630322-3706-4339-8384-BAC7E93AB005}"/>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7" name="Text Box 128">
          <a:extLst>
            <a:ext uri="{FF2B5EF4-FFF2-40B4-BE49-F238E27FC236}">
              <a16:creationId xmlns:a16="http://schemas.microsoft.com/office/drawing/2014/main" id="{32CAD67B-DBA6-4261-A727-69986531C61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08" name="Text Box 129">
          <a:extLst>
            <a:ext uri="{FF2B5EF4-FFF2-40B4-BE49-F238E27FC236}">
              <a16:creationId xmlns:a16="http://schemas.microsoft.com/office/drawing/2014/main" id="{DA99CE45-4A05-4632-863D-9E93EAD23A5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09" name="Text Box 130">
          <a:extLst>
            <a:ext uri="{FF2B5EF4-FFF2-40B4-BE49-F238E27FC236}">
              <a16:creationId xmlns:a16="http://schemas.microsoft.com/office/drawing/2014/main" id="{ADDC9E17-567A-44D9-B04D-8AE2726747E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10" name="Text Box 131">
          <a:extLst>
            <a:ext uri="{FF2B5EF4-FFF2-40B4-BE49-F238E27FC236}">
              <a16:creationId xmlns:a16="http://schemas.microsoft.com/office/drawing/2014/main" id="{7915713D-D4B9-465D-9C3B-AC03901175E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11" name="Text Box 132">
          <a:extLst>
            <a:ext uri="{FF2B5EF4-FFF2-40B4-BE49-F238E27FC236}">
              <a16:creationId xmlns:a16="http://schemas.microsoft.com/office/drawing/2014/main" id="{8F64596D-9E9F-4FD3-B794-D9FA1E61F74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12" name="Text Box 133">
          <a:extLst>
            <a:ext uri="{FF2B5EF4-FFF2-40B4-BE49-F238E27FC236}">
              <a16:creationId xmlns:a16="http://schemas.microsoft.com/office/drawing/2014/main" id="{130B0449-63E2-4381-97BF-E40BCE2DF52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13" name="Text Box 134">
          <a:extLst>
            <a:ext uri="{FF2B5EF4-FFF2-40B4-BE49-F238E27FC236}">
              <a16:creationId xmlns:a16="http://schemas.microsoft.com/office/drawing/2014/main" id="{CA8C9227-5055-4368-B27C-EBB311A6FD6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14" name="Text Box 135">
          <a:extLst>
            <a:ext uri="{FF2B5EF4-FFF2-40B4-BE49-F238E27FC236}">
              <a16:creationId xmlns:a16="http://schemas.microsoft.com/office/drawing/2014/main" id="{4EA675DB-1320-4592-ACDB-2F4BD1D5ADE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15" name="Text Box 136">
          <a:extLst>
            <a:ext uri="{FF2B5EF4-FFF2-40B4-BE49-F238E27FC236}">
              <a16:creationId xmlns:a16="http://schemas.microsoft.com/office/drawing/2014/main" id="{B316F3B9-86FB-49A3-86B2-518352716F6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16" name="Text Box 137">
          <a:extLst>
            <a:ext uri="{FF2B5EF4-FFF2-40B4-BE49-F238E27FC236}">
              <a16:creationId xmlns:a16="http://schemas.microsoft.com/office/drawing/2014/main" id="{95DCF787-0018-49F5-9B1A-F3E072506458}"/>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17" name="Text Box 138">
          <a:extLst>
            <a:ext uri="{FF2B5EF4-FFF2-40B4-BE49-F238E27FC236}">
              <a16:creationId xmlns:a16="http://schemas.microsoft.com/office/drawing/2014/main" id="{81CDA2A0-5DB5-4AE5-B8B0-30FCEE9BEBC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18" name="Text Box 139">
          <a:extLst>
            <a:ext uri="{FF2B5EF4-FFF2-40B4-BE49-F238E27FC236}">
              <a16:creationId xmlns:a16="http://schemas.microsoft.com/office/drawing/2014/main" id="{C96C1D02-A45F-4E45-80CE-AECA9422D41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19" name="Text Box 140">
          <a:extLst>
            <a:ext uri="{FF2B5EF4-FFF2-40B4-BE49-F238E27FC236}">
              <a16:creationId xmlns:a16="http://schemas.microsoft.com/office/drawing/2014/main" id="{F2017C41-F613-452B-B5C3-E80C7715E71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20" name="Text Box 141">
          <a:extLst>
            <a:ext uri="{FF2B5EF4-FFF2-40B4-BE49-F238E27FC236}">
              <a16:creationId xmlns:a16="http://schemas.microsoft.com/office/drawing/2014/main" id="{345A817E-DF9A-400A-BDE9-39A8D86F30B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21" name="Text Box 142">
          <a:extLst>
            <a:ext uri="{FF2B5EF4-FFF2-40B4-BE49-F238E27FC236}">
              <a16:creationId xmlns:a16="http://schemas.microsoft.com/office/drawing/2014/main" id="{2463645D-02A6-4494-9332-03F6020E809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22" name="Text Box 143">
          <a:extLst>
            <a:ext uri="{FF2B5EF4-FFF2-40B4-BE49-F238E27FC236}">
              <a16:creationId xmlns:a16="http://schemas.microsoft.com/office/drawing/2014/main" id="{52FBEFD6-7CE2-49DA-BC3E-50032002117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23" name="Text Box 144">
          <a:extLst>
            <a:ext uri="{FF2B5EF4-FFF2-40B4-BE49-F238E27FC236}">
              <a16:creationId xmlns:a16="http://schemas.microsoft.com/office/drawing/2014/main" id="{ECF97551-4335-4B3E-93CA-4C8822A7411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24" name="Text Box 145">
          <a:extLst>
            <a:ext uri="{FF2B5EF4-FFF2-40B4-BE49-F238E27FC236}">
              <a16:creationId xmlns:a16="http://schemas.microsoft.com/office/drawing/2014/main" id="{DAB5B17B-C55C-45DE-8101-738164ECF6A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25" name="Text Box 146">
          <a:extLst>
            <a:ext uri="{FF2B5EF4-FFF2-40B4-BE49-F238E27FC236}">
              <a16:creationId xmlns:a16="http://schemas.microsoft.com/office/drawing/2014/main" id="{4E264FB3-E7D3-4BD8-B887-88BB48C01C1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26" name="Text Box 147">
          <a:extLst>
            <a:ext uri="{FF2B5EF4-FFF2-40B4-BE49-F238E27FC236}">
              <a16:creationId xmlns:a16="http://schemas.microsoft.com/office/drawing/2014/main" id="{49B4B203-B938-4E00-8FAA-FEA7AF587CD9}"/>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727" name="Text Box 148">
          <a:extLst>
            <a:ext uri="{FF2B5EF4-FFF2-40B4-BE49-F238E27FC236}">
              <a16:creationId xmlns:a16="http://schemas.microsoft.com/office/drawing/2014/main" id="{18A75311-F430-4CF9-A335-985A5D1B2C47}"/>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728" name="Text Box 149">
          <a:extLst>
            <a:ext uri="{FF2B5EF4-FFF2-40B4-BE49-F238E27FC236}">
              <a16:creationId xmlns:a16="http://schemas.microsoft.com/office/drawing/2014/main" id="{A2ABF913-A39A-45F8-8429-8B0DD40BCFC5}"/>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29" name="Text Box 150">
          <a:extLst>
            <a:ext uri="{FF2B5EF4-FFF2-40B4-BE49-F238E27FC236}">
              <a16:creationId xmlns:a16="http://schemas.microsoft.com/office/drawing/2014/main" id="{7260A3F5-8344-4563-BBCB-F29DD9EC526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0" name="Text Box 151">
          <a:extLst>
            <a:ext uri="{FF2B5EF4-FFF2-40B4-BE49-F238E27FC236}">
              <a16:creationId xmlns:a16="http://schemas.microsoft.com/office/drawing/2014/main" id="{DE8A66B0-E5A8-4EE8-9A8F-AE85B093D8E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1" name="Text Box 152">
          <a:extLst>
            <a:ext uri="{FF2B5EF4-FFF2-40B4-BE49-F238E27FC236}">
              <a16:creationId xmlns:a16="http://schemas.microsoft.com/office/drawing/2014/main" id="{8D14877A-E536-46FC-98AA-2B5E9D8367C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32" name="Text Box 153">
          <a:extLst>
            <a:ext uri="{FF2B5EF4-FFF2-40B4-BE49-F238E27FC236}">
              <a16:creationId xmlns:a16="http://schemas.microsoft.com/office/drawing/2014/main" id="{A9DFC568-BD05-453E-B317-947A720F7093}"/>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33" name="Text Box 154">
          <a:extLst>
            <a:ext uri="{FF2B5EF4-FFF2-40B4-BE49-F238E27FC236}">
              <a16:creationId xmlns:a16="http://schemas.microsoft.com/office/drawing/2014/main" id="{9C05AB55-E9DE-4508-8545-E5A632DF87AB}"/>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34" name="Text Box 155">
          <a:extLst>
            <a:ext uri="{FF2B5EF4-FFF2-40B4-BE49-F238E27FC236}">
              <a16:creationId xmlns:a16="http://schemas.microsoft.com/office/drawing/2014/main" id="{19069BB3-579F-4E5A-BD74-92CC3E59577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5" name="Text Box 156">
          <a:extLst>
            <a:ext uri="{FF2B5EF4-FFF2-40B4-BE49-F238E27FC236}">
              <a16:creationId xmlns:a16="http://schemas.microsoft.com/office/drawing/2014/main" id="{3B9F2C2A-8F7A-4B9F-A8F5-17C606E1497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6" name="Text Box 157">
          <a:extLst>
            <a:ext uri="{FF2B5EF4-FFF2-40B4-BE49-F238E27FC236}">
              <a16:creationId xmlns:a16="http://schemas.microsoft.com/office/drawing/2014/main" id="{A1D7A506-69B1-4A4A-A508-8272DE76D20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7" name="Text Box 158">
          <a:extLst>
            <a:ext uri="{FF2B5EF4-FFF2-40B4-BE49-F238E27FC236}">
              <a16:creationId xmlns:a16="http://schemas.microsoft.com/office/drawing/2014/main" id="{9E2DC160-EC58-4918-BA93-F079B02BA6FE}"/>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8" name="Text Box 159">
          <a:extLst>
            <a:ext uri="{FF2B5EF4-FFF2-40B4-BE49-F238E27FC236}">
              <a16:creationId xmlns:a16="http://schemas.microsoft.com/office/drawing/2014/main" id="{7B8F8721-A789-4E5A-A02A-59F0888C75B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39" name="Text Box 160">
          <a:extLst>
            <a:ext uri="{FF2B5EF4-FFF2-40B4-BE49-F238E27FC236}">
              <a16:creationId xmlns:a16="http://schemas.microsoft.com/office/drawing/2014/main" id="{533B1CC9-06BE-4381-A41A-6905F038636C}"/>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40" name="Text Box 161">
          <a:extLst>
            <a:ext uri="{FF2B5EF4-FFF2-40B4-BE49-F238E27FC236}">
              <a16:creationId xmlns:a16="http://schemas.microsoft.com/office/drawing/2014/main" id="{EAD0C034-7861-4A26-AE17-31020CA296D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41" name="Text Box 162">
          <a:extLst>
            <a:ext uri="{FF2B5EF4-FFF2-40B4-BE49-F238E27FC236}">
              <a16:creationId xmlns:a16="http://schemas.microsoft.com/office/drawing/2014/main" id="{432CD327-68E9-4493-8891-A9D31282C32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42" name="Text Box 163">
          <a:extLst>
            <a:ext uri="{FF2B5EF4-FFF2-40B4-BE49-F238E27FC236}">
              <a16:creationId xmlns:a16="http://schemas.microsoft.com/office/drawing/2014/main" id="{E2333D4D-B746-4800-9681-E0DDD8C822B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43" name="Text Box 164">
          <a:extLst>
            <a:ext uri="{FF2B5EF4-FFF2-40B4-BE49-F238E27FC236}">
              <a16:creationId xmlns:a16="http://schemas.microsoft.com/office/drawing/2014/main" id="{B178C576-34F1-4D19-8721-6EB50D31737D}"/>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744" name="Text Box 165">
          <a:extLst>
            <a:ext uri="{FF2B5EF4-FFF2-40B4-BE49-F238E27FC236}">
              <a16:creationId xmlns:a16="http://schemas.microsoft.com/office/drawing/2014/main" id="{149A1CB0-FB6B-4D69-96C9-CF9369D33283}"/>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198120</xdr:colOff>
      <xdr:row>86</xdr:row>
      <xdr:rowOff>0</xdr:rowOff>
    </xdr:from>
    <xdr:ext cx="76200" cy="619663"/>
    <xdr:sp macro="" textlink="">
      <xdr:nvSpPr>
        <xdr:cNvPr id="745" name="Text Box 166">
          <a:extLst>
            <a:ext uri="{FF2B5EF4-FFF2-40B4-BE49-F238E27FC236}">
              <a16:creationId xmlns:a16="http://schemas.microsoft.com/office/drawing/2014/main" id="{3645760F-B371-4077-8D87-62992B737DD1}"/>
            </a:ext>
          </a:extLst>
        </xdr:cNvPr>
        <xdr:cNvSpPr txBox="1">
          <a:spLocks noChangeArrowheads="1"/>
        </xdr:cNvSpPr>
      </xdr:nvSpPr>
      <xdr:spPr bwMode="auto">
        <a:xfrm>
          <a:off x="4693920" y="33594675"/>
          <a:ext cx="7620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46" name="Text Box 167">
          <a:extLst>
            <a:ext uri="{FF2B5EF4-FFF2-40B4-BE49-F238E27FC236}">
              <a16:creationId xmlns:a16="http://schemas.microsoft.com/office/drawing/2014/main" id="{3B1BCB80-3C8A-4304-B7BF-CD31678011C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47" name="Text Box 168">
          <a:extLst>
            <a:ext uri="{FF2B5EF4-FFF2-40B4-BE49-F238E27FC236}">
              <a16:creationId xmlns:a16="http://schemas.microsoft.com/office/drawing/2014/main" id="{4E488AAD-A3F9-4F0D-AD67-6EAB927A28E3}"/>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48" name="Text Box 169">
          <a:extLst>
            <a:ext uri="{FF2B5EF4-FFF2-40B4-BE49-F238E27FC236}">
              <a16:creationId xmlns:a16="http://schemas.microsoft.com/office/drawing/2014/main" id="{D4D7E930-6A04-45A4-AE13-976EA587E66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49" name="Text Box 170">
          <a:extLst>
            <a:ext uri="{FF2B5EF4-FFF2-40B4-BE49-F238E27FC236}">
              <a16:creationId xmlns:a16="http://schemas.microsoft.com/office/drawing/2014/main" id="{F8DC7428-99B8-4275-81AE-2DE218120FA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50" name="Text Box 171">
          <a:extLst>
            <a:ext uri="{FF2B5EF4-FFF2-40B4-BE49-F238E27FC236}">
              <a16:creationId xmlns:a16="http://schemas.microsoft.com/office/drawing/2014/main" id="{EC93A09A-4AF4-4477-8948-C5B0BEB599BF}"/>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51" name="Text Box 172">
          <a:extLst>
            <a:ext uri="{FF2B5EF4-FFF2-40B4-BE49-F238E27FC236}">
              <a16:creationId xmlns:a16="http://schemas.microsoft.com/office/drawing/2014/main" id="{8978FD87-AEDF-42BA-9783-3536E47960BE}"/>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2" name="Text Box 173">
          <a:extLst>
            <a:ext uri="{FF2B5EF4-FFF2-40B4-BE49-F238E27FC236}">
              <a16:creationId xmlns:a16="http://schemas.microsoft.com/office/drawing/2014/main" id="{45241DF3-2BF0-455F-A33A-8BB1DDE882A9}"/>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3" name="Text Box 174">
          <a:extLst>
            <a:ext uri="{FF2B5EF4-FFF2-40B4-BE49-F238E27FC236}">
              <a16:creationId xmlns:a16="http://schemas.microsoft.com/office/drawing/2014/main" id="{F99260C4-52C3-433D-930E-81831677D6BD}"/>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4" name="Text Box 175">
          <a:extLst>
            <a:ext uri="{FF2B5EF4-FFF2-40B4-BE49-F238E27FC236}">
              <a16:creationId xmlns:a16="http://schemas.microsoft.com/office/drawing/2014/main" id="{D3A36160-0CE5-4CF5-B480-F409C99AA22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5" name="Text Box 176">
          <a:extLst>
            <a:ext uri="{FF2B5EF4-FFF2-40B4-BE49-F238E27FC236}">
              <a16:creationId xmlns:a16="http://schemas.microsoft.com/office/drawing/2014/main" id="{58A0C877-7128-46FD-BBA8-AFA8883B356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6" name="Text Box 177">
          <a:extLst>
            <a:ext uri="{FF2B5EF4-FFF2-40B4-BE49-F238E27FC236}">
              <a16:creationId xmlns:a16="http://schemas.microsoft.com/office/drawing/2014/main" id="{D7F01EF4-6B9F-478B-A603-C19064A4ED44}"/>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57" name="Text Box 178">
          <a:extLst>
            <a:ext uri="{FF2B5EF4-FFF2-40B4-BE49-F238E27FC236}">
              <a16:creationId xmlns:a16="http://schemas.microsoft.com/office/drawing/2014/main" id="{B83E6516-E1CD-4F16-AF94-169CB9F68632}"/>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58" name="Text Box 179">
          <a:extLst>
            <a:ext uri="{FF2B5EF4-FFF2-40B4-BE49-F238E27FC236}">
              <a16:creationId xmlns:a16="http://schemas.microsoft.com/office/drawing/2014/main" id="{0C83D443-C55A-421F-8AF0-B6316DD2F625}"/>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59" name="Text Box 180">
          <a:extLst>
            <a:ext uri="{FF2B5EF4-FFF2-40B4-BE49-F238E27FC236}">
              <a16:creationId xmlns:a16="http://schemas.microsoft.com/office/drawing/2014/main" id="{A02531E6-0E86-4579-A957-4016072E1AEC}"/>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60" name="Text Box 181">
          <a:extLst>
            <a:ext uri="{FF2B5EF4-FFF2-40B4-BE49-F238E27FC236}">
              <a16:creationId xmlns:a16="http://schemas.microsoft.com/office/drawing/2014/main" id="{884D3133-5E36-4AFD-9126-11EFBEBD0D86}"/>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1" name="Text Box 182">
          <a:extLst>
            <a:ext uri="{FF2B5EF4-FFF2-40B4-BE49-F238E27FC236}">
              <a16:creationId xmlns:a16="http://schemas.microsoft.com/office/drawing/2014/main" id="{BD5CE2EE-1205-413B-8362-666BF9127127}"/>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2" name="Text Box 183">
          <a:extLst>
            <a:ext uri="{FF2B5EF4-FFF2-40B4-BE49-F238E27FC236}">
              <a16:creationId xmlns:a16="http://schemas.microsoft.com/office/drawing/2014/main" id="{6CDAD260-452D-4485-817F-D367B84C43C0}"/>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3" name="Text Box 184">
          <a:extLst>
            <a:ext uri="{FF2B5EF4-FFF2-40B4-BE49-F238E27FC236}">
              <a16:creationId xmlns:a16="http://schemas.microsoft.com/office/drawing/2014/main" id="{D45EEA3E-B437-470D-9412-D6C50C5D5CEF}"/>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64" name="Text Box 185">
          <a:extLst>
            <a:ext uri="{FF2B5EF4-FFF2-40B4-BE49-F238E27FC236}">
              <a16:creationId xmlns:a16="http://schemas.microsoft.com/office/drawing/2014/main" id="{48443606-D37D-4A43-8CF5-8D5299C24CE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65" name="Text Box 186">
          <a:extLst>
            <a:ext uri="{FF2B5EF4-FFF2-40B4-BE49-F238E27FC236}">
              <a16:creationId xmlns:a16="http://schemas.microsoft.com/office/drawing/2014/main" id="{72BFA949-2A5D-4EE1-8A26-49B0FA9C9E7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66" name="Text Box 187">
          <a:extLst>
            <a:ext uri="{FF2B5EF4-FFF2-40B4-BE49-F238E27FC236}">
              <a16:creationId xmlns:a16="http://schemas.microsoft.com/office/drawing/2014/main" id="{5221AFED-EC9E-4BD0-88DB-A8BB24F5E1EA}"/>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7" name="Text Box 188">
          <a:extLst>
            <a:ext uri="{FF2B5EF4-FFF2-40B4-BE49-F238E27FC236}">
              <a16:creationId xmlns:a16="http://schemas.microsoft.com/office/drawing/2014/main" id="{C8992703-B761-4B47-B3C7-03499798B0FA}"/>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8" name="Text Box 189">
          <a:extLst>
            <a:ext uri="{FF2B5EF4-FFF2-40B4-BE49-F238E27FC236}">
              <a16:creationId xmlns:a16="http://schemas.microsoft.com/office/drawing/2014/main" id="{9468952F-C366-4364-A21B-9A2D5C548E88}"/>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69" name="Text Box 190">
          <a:extLst>
            <a:ext uri="{FF2B5EF4-FFF2-40B4-BE49-F238E27FC236}">
              <a16:creationId xmlns:a16="http://schemas.microsoft.com/office/drawing/2014/main" id="{E004DF28-327A-4014-998B-229ACDF67096}"/>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70" name="Text Box 191">
          <a:extLst>
            <a:ext uri="{FF2B5EF4-FFF2-40B4-BE49-F238E27FC236}">
              <a16:creationId xmlns:a16="http://schemas.microsoft.com/office/drawing/2014/main" id="{D4148AEB-666F-4E5F-A776-DD888985A4A1}"/>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251460</xdr:colOff>
      <xdr:row>86</xdr:row>
      <xdr:rowOff>0</xdr:rowOff>
    </xdr:from>
    <xdr:ext cx="99060" cy="619663"/>
    <xdr:sp macro="" textlink="">
      <xdr:nvSpPr>
        <xdr:cNvPr id="771" name="Text Box 192">
          <a:extLst>
            <a:ext uri="{FF2B5EF4-FFF2-40B4-BE49-F238E27FC236}">
              <a16:creationId xmlns:a16="http://schemas.microsoft.com/office/drawing/2014/main" id="{600613A8-3FFC-4264-A87C-98259755AF4B}"/>
            </a:ext>
          </a:extLst>
        </xdr:cNvPr>
        <xdr:cNvSpPr txBox="1">
          <a:spLocks noChangeArrowheads="1"/>
        </xdr:cNvSpPr>
      </xdr:nvSpPr>
      <xdr:spPr bwMode="auto">
        <a:xfrm>
          <a:off x="4747260" y="33594675"/>
          <a:ext cx="9906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72" name="Text Box 194">
          <a:extLst>
            <a:ext uri="{FF2B5EF4-FFF2-40B4-BE49-F238E27FC236}">
              <a16:creationId xmlns:a16="http://schemas.microsoft.com/office/drawing/2014/main" id="{BF007BFB-99CA-4AAD-AA4F-693BA7392507}"/>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86</xdr:row>
      <xdr:rowOff>0</xdr:rowOff>
    </xdr:from>
    <xdr:ext cx="106680" cy="619663"/>
    <xdr:sp macro="" textlink="">
      <xdr:nvSpPr>
        <xdr:cNvPr id="773" name="Text Box 195">
          <a:extLst>
            <a:ext uri="{FF2B5EF4-FFF2-40B4-BE49-F238E27FC236}">
              <a16:creationId xmlns:a16="http://schemas.microsoft.com/office/drawing/2014/main" id="{9E77D1E3-32EC-4DCA-A60D-EB5F806D3A52}"/>
            </a:ext>
          </a:extLst>
        </xdr:cNvPr>
        <xdr:cNvSpPr txBox="1">
          <a:spLocks noChangeArrowheads="1"/>
        </xdr:cNvSpPr>
      </xdr:nvSpPr>
      <xdr:spPr bwMode="auto">
        <a:xfrm>
          <a:off x="4686300" y="33594675"/>
          <a:ext cx="106680" cy="61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223B-3329-4030-8150-511FB850EEB3}">
  <dimension ref="A1:R37"/>
  <sheetViews>
    <sheetView topLeftCell="A10" workbookViewId="0">
      <selection activeCell="E43" sqref="E43"/>
    </sheetView>
  </sheetViews>
  <sheetFormatPr defaultColWidth="9.25" defaultRowHeight="15.75"/>
  <cols>
    <col min="1" max="1" width="4.75" style="1" customWidth="1"/>
    <col min="2" max="2" width="23.875" style="2" customWidth="1"/>
    <col min="3" max="3" width="9.125" style="3" customWidth="1"/>
    <col min="4" max="4" width="9" style="3" customWidth="1"/>
    <col min="5" max="5" width="9.5" style="3" customWidth="1"/>
    <col min="6" max="6" width="9.25" style="3"/>
    <col min="7" max="7" width="9.5" style="3" customWidth="1"/>
    <col min="8" max="8" width="9" style="3" customWidth="1"/>
    <col min="9" max="9" width="9" style="9" customWidth="1"/>
    <col min="10" max="10" width="9" style="73" customWidth="1"/>
    <col min="11" max="11" width="8.25" style="9" customWidth="1"/>
    <col min="12" max="12" width="8.375" style="9" customWidth="1"/>
    <col min="13" max="13" width="9" style="9" customWidth="1"/>
    <col min="14" max="14" width="8" style="73" customWidth="1"/>
    <col min="15" max="16" width="8.75" style="9" customWidth="1"/>
    <col min="17" max="17" width="11.75" style="6" bestFit="1" customWidth="1"/>
    <col min="18" max="18" width="10.75" style="2" bestFit="1" customWidth="1"/>
    <col min="19" max="262" width="9.25" style="2"/>
    <col min="263" max="263" width="6.5" style="2" customWidth="1"/>
    <col min="264" max="264" width="41.375" style="2" customWidth="1"/>
    <col min="265" max="265" width="7.875" style="2" customWidth="1"/>
    <col min="266" max="266" width="8.125" style="2" customWidth="1"/>
    <col min="267" max="267" width="8.25" style="2" customWidth="1"/>
    <col min="268" max="268" width="9.25" style="2"/>
    <col min="269" max="270" width="9" style="2" customWidth="1"/>
    <col min="271" max="271" width="11.25" style="2" customWidth="1"/>
    <col min="272" max="272" width="10.375" style="2" customWidth="1"/>
    <col min="273" max="273" width="11.75" style="2" bestFit="1" customWidth="1"/>
    <col min="274" max="274" width="10.75" style="2" bestFit="1" customWidth="1"/>
    <col min="275" max="518" width="9.25" style="2"/>
    <col min="519" max="519" width="6.5" style="2" customWidth="1"/>
    <col min="520" max="520" width="41.375" style="2" customWidth="1"/>
    <col min="521" max="521" width="7.875" style="2" customWidth="1"/>
    <col min="522" max="522" width="8.125" style="2" customWidth="1"/>
    <col min="523" max="523" width="8.25" style="2" customWidth="1"/>
    <col min="524" max="524" width="9.25" style="2"/>
    <col min="525" max="526" width="9" style="2" customWidth="1"/>
    <col min="527" max="527" width="11.25" style="2" customWidth="1"/>
    <col min="528" max="528" width="10.375" style="2" customWidth="1"/>
    <col min="529" max="529" width="11.75" style="2" bestFit="1" customWidth="1"/>
    <col min="530" max="530" width="10.75" style="2" bestFit="1" customWidth="1"/>
    <col min="531" max="774" width="9.25" style="2"/>
    <col min="775" max="775" width="6.5" style="2" customWidth="1"/>
    <col min="776" max="776" width="41.375" style="2" customWidth="1"/>
    <col min="777" max="777" width="7.875" style="2" customWidth="1"/>
    <col min="778" max="778" width="8.125" style="2" customWidth="1"/>
    <col min="779" max="779" width="8.25" style="2" customWidth="1"/>
    <col min="780" max="780" width="9.25" style="2"/>
    <col min="781" max="782" width="9" style="2" customWidth="1"/>
    <col min="783" max="783" width="11.25" style="2" customWidth="1"/>
    <col min="784" max="784" width="10.375" style="2" customWidth="1"/>
    <col min="785" max="785" width="11.75" style="2" bestFit="1" customWidth="1"/>
    <col min="786" max="786" width="10.75" style="2" bestFit="1" customWidth="1"/>
    <col min="787" max="1030" width="9.25" style="2"/>
    <col min="1031" max="1031" width="6.5" style="2" customWidth="1"/>
    <col min="1032" max="1032" width="41.375" style="2" customWidth="1"/>
    <col min="1033" max="1033" width="7.875" style="2" customWidth="1"/>
    <col min="1034" max="1034" width="8.125" style="2" customWidth="1"/>
    <col min="1035" max="1035" width="8.25" style="2" customWidth="1"/>
    <col min="1036" max="1036" width="9.25" style="2"/>
    <col min="1037" max="1038" width="9" style="2" customWidth="1"/>
    <col min="1039" max="1039" width="11.25" style="2" customWidth="1"/>
    <col min="1040" max="1040" width="10.375" style="2" customWidth="1"/>
    <col min="1041" max="1041" width="11.75" style="2" bestFit="1" customWidth="1"/>
    <col min="1042" max="1042" width="10.75" style="2" bestFit="1" customWidth="1"/>
    <col min="1043" max="1286" width="9.25" style="2"/>
    <col min="1287" max="1287" width="6.5" style="2" customWidth="1"/>
    <col min="1288" max="1288" width="41.375" style="2" customWidth="1"/>
    <col min="1289" max="1289" width="7.875" style="2" customWidth="1"/>
    <col min="1290" max="1290" width="8.125" style="2" customWidth="1"/>
    <col min="1291" max="1291" width="8.25" style="2" customWidth="1"/>
    <col min="1292" max="1292" width="9.25" style="2"/>
    <col min="1293" max="1294" width="9" style="2" customWidth="1"/>
    <col min="1295" max="1295" width="11.25" style="2" customWidth="1"/>
    <col min="1296" max="1296" width="10.375" style="2" customWidth="1"/>
    <col min="1297" max="1297" width="11.75" style="2" bestFit="1" customWidth="1"/>
    <col min="1298" max="1298" width="10.75" style="2" bestFit="1" customWidth="1"/>
    <col min="1299" max="1542" width="9.25" style="2"/>
    <col min="1543" max="1543" width="6.5" style="2" customWidth="1"/>
    <col min="1544" max="1544" width="41.375" style="2" customWidth="1"/>
    <col min="1545" max="1545" width="7.875" style="2" customWidth="1"/>
    <col min="1546" max="1546" width="8.125" style="2" customWidth="1"/>
    <col min="1547" max="1547" width="8.25" style="2" customWidth="1"/>
    <col min="1548" max="1548" width="9.25" style="2"/>
    <col min="1549" max="1550" width="9" style="2" customWidth="1"/>
    <col min="1551" max="1551" width="11.25" style="2" customWidth="1"/>
    <col min="1552" max="1552" width="10.375" style="2" customWidth="1"/>
    <col min="1553" max="1553" width="11.75" style="2" bestFit="1" customWidth="1"/>
    <col min="1554" max="1554" width="10.75" style="2" bestFit="1" customWidth="1"/>
    <col min="1555" max="1798" width="9.25" style="2"/>
    <col min="1799" max="1799" width="6.5" style="2" customWidth="1"/>
    <col min="1800" max="1800" width="41.375" style="2" customWidth="1"/>
    <col min="1801" max="1801" width="7.875" style="2" customWidth="1"/>
    <col min="1802" max="1802" width="8.125" style="2" customWidth="1"/>
    <col min="1803" max="1803" width="8.25" style="2" customWidth="1"/>
    <col min="1804" max="1804" width="9.25" style="2"/>
    <col min="1805" max="1806" width="9" style="2" customWidth="1"/>
    <col min="1807" max="1807" width="11.25" style="2" customWidth="1"/>
    <col min="1808" max="1808" width="10.375" style="2" customWidth="1"/>
    <col min="1809" max="1809" width="11.75" style="2" bestFit="1" customWidth="1"/>
    <col min="1810" max="1810" width="10.75" style="2" bestFit="1" customWidth="1"/>
    <col min="1811" max="2054" width="9.25" style="2"/>
    <col min="2055" max="2055" width="6.5" style="2" customWidth="1"/>
    <col min="2056" max="2056" width="41.375" style="2" customWidth="1"/>
    <col min="2057" max="2057" width="7.875" style="2" customWidth="1"/>
    <col min="2058" max="2058" width="8.125" style="2" customWidth="1"/>
    <col min="2059" max="2059" width="8.25" style="2" customWidth="1"/>
    <col min="2060" max="2060" width="9.25" style="2"/>
    <col min="2061" max="2062" width="9" style="2" customWidth="1"/>
    <col min="2063" max="2063" width="11.25" style="2" customWidth="1"/>
    <col min="2064" max="2064" width="10.375" style="2" customWidth="1"/>
    <col min="2065" max="2065" width="11.75" style="2" bestFit="1" customWidth="1"/>
    <col min="2066" max="2066" width="10.75" style="2" bestFit="1" customWidth="1"/>
    <col min="2067" max="2310" width="9.25" style="2"/>
    <col min="2311" max="2311" width="6.5" style="2" customWidth="1"/>
    <col min="2312" max="2312" width="41.375" style="2" customWidth="1"/>
    <col min="2313" max="2313" width="7.875" style="2" customWidth="1"/>
    <col min="2314" max="2314" width="8.125" style="2" customWidth="1"/>
    <col min="2315" max="2315" width="8.25" style="2" customWidth="1"/>
    <col min="2316" max="2316" width="9.25" style="2"/>
    <col min="2317" max="2318" width="9" style="2" customWidth="1"/>
    <col min="2319" max="2319" width="11.25" style="2" customWidth="1"/>
    <col min="2320" max="2320" width="10.375" style="2" customWidth="1"/>
    <col min="2321" max="2321" width="11.75" style="2" bestFit="1" customWidth="1"/>
    <col min="2322" max="2322" width="10.75" style="2" bestFit="1" customWidth="1"/>
    <col min="2323" max="2566" width="9.25" style="2"/>
    <col min="2567" max="2567" width="6.5" style="2" customWidth="1"/>
    <col min="2568" max="2568" width="41.375" style="2" customWidth="1"/>
    <col min="2569" max="2569" width="7.875" style="2" customWidth="1"/>
    <col min="2570" max="2570" width="8.125" style="2" customWidth="1"/>
    <col min="2571" max="2571" width="8.25" style="2" customWidth="1"/>
    <col min="2572" max="2572" width="9.25" style="2"/>
    <col min="2573" max="2574" width="9" style="2" customWidth="1"/>
    <col min="2575" max="2575" width="11.25" style="2" customWidth="1"/>
    <col min="2576" max="2576" width="10.375" style="2" customWidth="1"/>
    <col min="2577" max="2577" width="11.75" style="2" bestFit="1" customWidth="1"/>
    <col min="2578" max="2578" width="10.75" style="2" bestFit="1" customWidth="1"/>
    <col min="2579" max="2822" width="9.25" style="2"/>
    <col min="2823" max="2823" width="6.5" style="2" customWidth="1"/>
    <col min="2824" max="2824" width="41.375" style="2" customWidth="1"/>
    <col min="2825" max="2825" width="7.875" style="2" customWidth="1"/>
    <col min="2826" max="2826" width="8.125" style="2" customWidth="1"/>
    <col min="2827" max="2827" width="8.25" style="2" customWidth="1"/>
    <col min="2828" max="2828" width="9.25" style="2"/>
    <col min="2829" max="2830" width="9" style="2" customWidth="1"/>
    <col min="2831" max="2831" width="11.25" style="2" customWidth="1"/>
    <col min="2832" max="2832" width="10.375" style="2" customWidth="1"/>
    <col min="2833" max="2833" width="11.75" style="2" bestFit="1" customWidth="1"/>
    <col min="2834" max="2834" width="10.75" style="2" bestFit="1" customWidth="1"/>
    <col min="2835" max="3078" width="9.25" style="2"/>
    <col min="3079" max="3079" width="6.5" style="2" customWidth="1"/>
    <col min="3080" max="3080" width="41.375" style="2" customWidth="1"/>
    <col min="3081" max="3081" width="7.875" style="2" customWidth="1"/>
    <col min="3082" max="3082" width="8.125" style="2" customWidth="1"/>
    <col min="3083" max="3083" width="8.25" style="2" customWidth="1"/>
    <col min="3084" max="3084" width="9.25" style="2"/>
    <col min="3085" max="3086" width="9" style="2" customWidth="1"/>
    <col min="3087" max="3087" width="11.25" style="2" customWidth="1"/>
    <col min="3088" max="3088" width="10.375" style="2" customWidth="1"/>
    <col min="3089" max="3089" width="11.75" style="2" bestFit="1" customWidth="1"/>
    <col min="3090" max="3090" width="10.75" style="2" bestFit="1" customWidth="1"/>
    <col min="3091" max="3334" width="9.25" style="2"/>
    <col min="3335" max="3335" width="6.5" style="2" customWidth="1"/>
    <col min="3336" max="3336" width="41.375" style="2" customWidth="1"/>
    <col min="3337" max="3337" width="7.875" style="2" customWidth="1"/>
    <col min="3338" max="3338" width="8.125" style="2" customWidth="1"/>
    <col min="3339" max="3339" width="8.25" style="2" customWidth="1"/>
    <col min="3340" max="3340" width="9.25" style="2"/>
    <col min="3341" max="3342" width="9" style="2" customWidth="1"/>
    <col min="3343" max="3343" width="11.25" style="2" customWidth="1"/>
    <col min="3344" max="3344" width="10.375" style="2" customWidth="1"/>
    <col min="3345" max="3345" width="11.75" style="2" bestFit="1" customWidth="1"/>
    <col min="3346" max="3346" width="10.75" style="2" bestFit="1" customWidth="1"/>
    <col min="3347" max="3590" width="9.25" style="2"/>
    <col min="3591" max="3591" width="6.5" style="2" customWidth="1"/>
    <col min="3592" max="3592" width="41.375" style="2" customWidth="1"/>
    <col min="3593" max="3593" width="7.875" style="2" customWidth="1"/>
    <col min="3594" max="3594" width="8.125" style="2" customWidth="1"/>
    <col min="3595" max="3595" width="8.25" style="2" customWidth="1"/>
    <col min="3596" max="3596" width="9.25" style="2"/>
    <col min="3597" max="3598" width="9" style="2" customWidth="1"/>
    <col min="3599" max="3599" width="11.25" style="2" customWidth="1"/>
    <col min="3600" max="3600" width="10.375" style="2" customWidth="1"/>
    <col min="3601" max="3601" width="11.75" style="2" bestFit="1" customWidth="1"/>
    <col min="3602" max="3602" width="10.75" style="2" bestFit="1" customWidth="1"/>
    <col min="3603" max="3846" width="9.25" style="2"/>
    <col min="3847" max="3847" width="6.5" style="2" customWidth="1"/>
    <col min="3848" max="3848" width="41.375" style="2" customWidth="1"/>
    <col min="3849" max="3849" width="7.875" style="2" customWidth="1"/>
    <col min="3850" max="3850" width="8.125" style="2" customWidth="1"/>
    <col min="3851" max="3851" width="8.25" style="2" customWidth="1"/>
    <col min="3852" max="3852" width="9.25" style="2"/>
    <col min="3853" max="3854" width="9" style="2" customWidth="1"/>
    <col min="3855" max="3855" width="11.25" style="2" customWidth="1"/>
    <col min="3856" max="3856" width="10.375" style="2" customWidth="1"/>
    <col min="3857" max="3857" width="11.75" style="2" bestFit="1" customWidth="1"/>
    <col min="3858" max="3858" width="10.75" style="2" bestFit="1" customWidth="1"/>
    <col min="3859" max="4102" width="9.25" style="2"/>
    <col min="4103" max="4103" width="6.5" style="2" customWidth="1"/>
    <col min="4104" max="4104" width="41.375" style="2" customWidth="1"/>
    <col min="4105" max="4105" width="7.875" style="2" customWidth="1"/>
    <col min="4106" max="4106" width="8.125" style="2" customWidth="1"/>
    <col min="4107" max="4107" width="8.25" style="2" customWidth="1"/>
    <col min="4108" max="4108" width="9.25" style="2"/>
    <col min="4109" max="4110" width="9" style="2" customWidth="1"/>
    <col min="4111" max="4111" width="11.25" style="2" customWidth="1"/>
    <col min="4112" max="4112" width="10.375" style="2" customWidth="1"/>
    <col min="4113" max="4113" width="11.75" style="2" bestFit="1" customWidth="1"/>
    <col min="4114" max="4114" width="10.75" style="2" bestFit="1" customWidth="1"/>
    <col min="4115" max="4358" width="9.25" style="2"/>
    <col min="4359" max="4359" width="6.5" style="2" customWidth="1"/>
    <col min="4360" max="4360" width="41.375" style="2" customWidth="1"/>
    <col min="4361" max="4361" width="7.875" style="2" customWidth="1"/>
    <col min="4362" max="4362" width="8.125" style="2" customWidth="1"/>
    <col min="4363" max="4363" width="8.25" style="2" customWidth="1"/>
    <col min="4364" max="4364" width="9.25" style="2"/>
    <col min="4365" max="4366" width="9" style="2" customWidth="1"/>
    <col min="4367" max="4367" width="11.25" style="2" customWidth="1"/>
    <col min="4368" max="4368" width="10.375" style="2" customWidth="1"/>
    <col min="4369" max="4369" width="11.75" style="2" bestFit="1" customWidth="1"/>
    <col min="4370" max="4370" width="10.75" style="2" bestFit="1" customWidth="1"/>
    <col min="4371" max="4614" width="9.25" style="2"/>
    <col min="4615" max="4615" width="6.5" style="2" customWidth="1"/>
    <col min="4616" max="4616" width="41.375" style="2" customWidth="1"/>
    <col min="4617" max="4617" width="7.875" style="2" customWidth="1"/>
    <col min="4618" max="4618" width="8.125" style="2" customWidth="1"/>
    <col min="4619" max="4619" width="8.25" style="2" customWidth="1"/>
    <col min="4620" max="4620" width="9.25" style="2"/>
    <col min="4621" max="4622" width="9" style="2" customWidth="1"/>
    <col min="4623" max="4623" width="11.25" style="2" customWidth="1"/>
    <col min="4624" max="4624" width="10.375" style="2" customWidth="1"/>
    <col min="4625" max="4625" width="11.75" style="2" bestFit="1" customWidth="1"/>
    <col min="4626" max="4626" width="10.75" style="2" bestFit="1" customWidth="1"/>
    <col min="4627" max="4870" width="9.25" style="2"/>
    <col min="4871" max="4871" width="6.5" style="2" customWidth="1"/>
    <col min="4872" max="4872" width="41.375" style="2" customWidth="1"/>
    <col min="4873" max="4873" width="7.875" style="2" customWidth="1"/>
    <col min="4874" max="4874" width="8.125" style="2" customWidth="1"/>
    <col min="4875" max="4875" width="8.25" style="2" customWidth="1"/>
    <col min="4876" max="4876" width="9.25" style="2"/>
    <col min="4877" max="4878" width="9" style="2" customWidth="1"/>
    <col min="4879" max="4879" width="11.25" style="2" customWidth="1"/>
    <col min="4880" max="4880" width="10.375" style="2" customWidth="1"/>
    <col min="4881" max="4881" width="11.75" style="2" bestFit="1" customWidth="1"/>
    <col min="4882" max="4882" width="10.75" style="2" bestFit="1" customWidth="1"/>
    <col min="4883" max="5126" width="9.25" style="2"/>
    <col min="5127" max="5127" width="6.5" style="2" customWidth="1"/>
    <col min="5128" max="5128" width="41.375" style="2" customWidth="1"/>
    <col min="5129" max="5129" width="7.875" style="2" customWidth="1"/>
    <col min="5130" max="5130" width="8.125" style="2" customWidth="1"/>
    <col min="5131" max="5131" width="8.25" style="2" customWidth="1"/>
    <col min="5132" max="5132" width="9.25" style="2"/>
    <col min="5133" max="5134" width="9" style="2" customWidth="1"/>
    <col min="5135" max="5135" width="11.25" style="2" customWidth="1"/>
    <col min="5136" max="5136" width="10.375" style="2" customWidth="1"/>
    <col min="5137" max="5137" width="11.75" style="2" bestFit="1" customWidth="1"/>
    <col min="5138" max="5138" width="10.75" style="2" bestFit="1" customWidth="1"/>
    <col min="5139" max="5382" width="9.25" style="2"/>
    <col min="5383" max="5383" width="6.5" style="2" customWidth="1"/>
    <col min="5384" max="5384" width="41.375" style="2" customWidth="1"/>
    <col min="5385" max="5385" width="7.875" style="2" customWidth="1"/>
    <col min="5386" max="5386" width="8.125" style="2" customWidth="1"/>
    <col min="5387" max="5387" width="8.25" style="2" customWidth="1"/>
    <col min="5388" max="5388" width="9.25" style="2"/>
    <col min="5389" max="5390" width="9" style="2" customWidth="1"/>
    <col min="5391" max="5391" width="11.25" style="2" customWidth="1"/>
    <col min="5392" max="5392" width="10.375" style="2" customWidth="1"/>
    <col min="5393" max="5393" width="11.75" style="2" bestFit="1" customWidth="1"/>
    <col min="5394" max="5394" width="10.75" style="2" bestFit="1" customWidth="1"/>
    <col min="5395" max="5638" width="9.25" style="2"/>
    <col min="5639" max="5639" width="6.5" style="2" customWidth="1"/>
    <col min="5640" max="5640" width="41.375" style="2" customWidth="1"/>
    <col min="5641" max="5641" width="7.875" style="2" customWidth="1"/>
    <col min="5642" max="5642" width="8.125" style="2" customWidth="1"/>
    <col min="5643" max="5643" width="8.25" style="2" customWidth="1"/>
    <col min="5644" max="5644" width="9.25" style="2"/>
    <col min="5645" max="5646" width="9" style="2" customWidth="1"/>
    <col min="5647" max="5647" width="11.25" style="2" customWidth="1"/>
    <col min="5648" max="5648" width="10.375" style="2" customWidth="1"/>
    <col min="5649" max="5649" width="11.75" style="2" bestFit="1" customWidth="1"/>
    <col min="5650" max="5650" width="10.75" style="2" bestFit="1" customWidth="1"/>
    <col min="5651" max="5894" width="9.25" style="2"/>
    <col min="5895" max="5895" width="6.5" style="2" customWidth="1"/>
    <col min="5896" max="5896" width="41.375" style="2" customWidth="1"/>
    <col min="5897" max="5897" width="7.875" style="2" customWidth="1"/>
    <col min="5898" max="5898" width="8.125" style="2" customWidth="1"/>
    <col min="5899" max="5899" width="8.25" style="2" customWidth="1"/>
    <col min="5900" max="5900" width="9.25" style="2"/>
    <col min="5901" max="5902" width="9" style="2" customWidth="1"/>
    <col min="5903" max="5903" width="11.25" style="2" customWidth="1"/>
    <col min="5904" max="5904" width="10.375" style="2" customWidth="1"/>
    <col min="5905" max="5905" width="11.75" style="2" bestFit="1" customWidth="1"/>
    <col min="5906" max="5906" width="10.75" style="2" bestFit="1" customWidth="1"/>
    <col min="5907" max="6150" width="9.25" style="2"/>
    <col min="6151" max="6151" width="6.5" style="2" customWidth="1"/>
    <col min="6152" max="6152" width="41.375" style="2" customWidth="1"/>
    <col min="6153" max="6153" width="7.875" style="2" customWidth="1"/>
    <col min="6154" max="6154" width="8.125" style="2" customWidth="1"/>
    <col min="6155" max="6155" width="8.25" style="2" customWidth="1"/>
    <col min="6156" max="6156" width="9.25" style="2"/>
    <col min="6157" max="6158" width="9" style="2" customWidth="1"/>
    <col min="6159" max="6159" width="11.25" style="2" customWidth="1"/>
    <col min="6160" max="6160" width="10.375" style="2" customWidth="1"/>
    <col min="6161" max="6161" width="11.75" style="2" bestFit="1" customWidth="1"/>
    <col min="6162" max="6162" width="10.75" style="2" bestFit="1" customWidth="1"/>
    <col min="6163" max="6406" width="9.25" style="2"/>
    <col min="6407" max="6407" width="6.5" style="2" customWidth="1"/>
    <col min="6408" max="6408" width="41.375" style="2" customWidth="1"/>
    <col min="6409" max="6409" width="7.875" style="2" customWidth="1"/>
    <col min="6410" max="6410" width="8.125" style="2" customWidth="1"/>
    <col min="6411" max="6411" width="8.25" style="2" customWidth="1"/>
    <col min="6412" max="6412" width="9.25" style="2"/>
    <col min="6413" max="6414" width="9" style="2" customWidth="1"/>
    <col min="6415" max="6415" width="11.25" style="2" customWidth="1"/>
    <col min="6416" max="6416" width="10.375" style="2" customWidth="1"/>
    <col min="6417" max="6417" width="11.75" style="2" bestFit="1" customWidth="1"/>
    <col min="6418" max="6418" width="10.75" style="2" bestFit="1" customWidth="1"/>
    <col min="6419" max="6662" width="9.25" style="2"/>
    <col min="6663" max="6663" width="6.5" style="2" customWidth="1"/>
    <col min="6664" max="6664" width="41.375" style="2" customWidth="1"/>
    <col min="6665" max="6665" width="7.875" style="2" customWidth="1"/>
    <col min="6666" max="6666" width="8.125" style="2" customWidth="1"/>
    <col min="6667" max="6667" width="8.25" style="2" customWidth="1"/>
    <col min="6668" max="6668" width="9.25" style="2"/>
    <col min="6669" max="6670" width="9" style="2" customWidth="1"/>
    <col min="6671" max="6671" width="11.25" style="2" customWidth="1"/>
    <col min="6672" max="6672" width="10.375" style="2" customWidth="1"/>
    <col min="6673" max="6673" width="11.75" style="2" bestFit="1" customWidth="1"/>
    <col min="6674" max="6674" width="10.75" style="2" bestFit="1" customWidth="1"/>
    <col min="6675" max="6918" width="9.25" style="2"/>
    <col min="6919" max="6919" width="6.5" style="2" customWidth="1"/>
    <col min="6920" max="6920" width="41.375" style="2" customWidth="1"/>
    <col min="6921" max="6921" width="7.875" style="2" customWidth="1"/>
    <col min="6922" max="6922" width="8.125" style="2" customWidth="1"/>
    <col min="6923" max="6923" width="8.25" style="2" customWidth="1"/>
    <col min="6924" max="6924" width="9.25" style="2"/>
    <col min="6925" max="6926" width="9" style="2" customWidth="1"/>
    <col min="6927" max="6927" width="11.25" style="2" customWidth="1"/>
    <col min="6928" max="6928" width="10.375" style="2" customWidth="1"/>
    <col min="6929" max="6929" width="11.75" style="2" bestFit="1" customWidth="1"/>
    <col min="6930" max="6930" width="10.75" style="2" bestFit="1" customWidth="1"/>
    <col min="6931" max="7174" width="9.25" style="2"/>
    <col min="7175" max="7175" width="6.5" style="2" customWidth="1"/>
    <col min="7176" max="7176" width="41.375" style="2" customWidth="1"/>
    <col min="7177" max="7177" width="7.875" style="2" customWidth="1"/>
    <col min="7178" max="7178" width="8.125" style="2" customWidth="1"/>
    <col min="7179" max="7179" width="8.25" style="2" customWidth="1"/>
    <col min="7180" max="7180" width="9.25" style="2"/>
    <col min="7181" max="7182" width="9" style="2" customWidth="1"/>
    <col min="7183" max="7183" width="11.25" style="2" customWidth="1"/>
    <col min="7184" max="7184" width="10.375" style="2" customWidth="1"/>
    <col min="7185" max="7185" width="11.75" style="2" bestFit="1" customWidth="1"/>
    <col min="7186" max="7186" width="10.75" style="2" bestFit="1" customWidth="1"/>
    <col min="7187" max="7430" width="9.25" style="2"/>
    <col min="7431" max="7431" width="6.5" style="2" customWidth="1"/>
    <col min="7432" max="7432" width="41.375" style="2" customWidth="1"/>
    <col min="7433" max="7433" width="7.875" style="2" customWidth="1"/>
    <col min="7434" max="7434" width="8.125" style="2" customWidth="1"/>
    <col min="7435" max="7435" width="8.25" style="2" customWidth="1"/>
    <col min="7436" max="7436" width="9.25" style="2"/>
    <col min="7437" max="7438" width="9" style="2" customWidth="1"/>
    <col min="7439" max="7439" width="11.25" style="2" customWidth="1"/>
    <col min="7440" max="7440" width="10.375" style="2" customWidth="1"/>
    <col min="7441" max="7441" width="11.75" style="2" bestFit="1" customWidth="1"/>
    <col min="7442" max="7442" width="10.75" style="2" bestFit="1" customWidth="1"/>
    <col min="7443" max="7686" width="9.25" style="2"/>
    <col min="7687" max="7687" width="6.5" style="2" customWidth="1"/>
    <col min="7688" max="7688" width="41.375" style="2" customWidth="1"/>
    <col min="7689" max="7689" width="7.875" style="2" customWidth="1"/>
    <col min="7690" max="7690" width="8.125" style="2" customWidth="1"/>
    <col min="7691" max="7691" width="8.25" style="2" customWidth="1"/>
    <col min="7692" max="7692" width="9.25" style="2"/>
    <col min="7693" max="7694" width="9" style="2" customWidth="1"/>
    <col min="7695" max="7695" width="11.25" style="2" customWidth="1"/>
    <col min="7696" max="7696" width="10.375" style="2" customWidth="1"/>
    <col min="7697" max="7697" width="11.75" style="2" bestFit="1" customWidth="1"/>
    <col min="7698" max="7698" width="10.75" style="2" bestFit="1" customWidth="1"/>
    <col min="7699" max="7942" width="9.25" style="2"/>
    <col min="7943" max="7943" width="6.5" style="2" customWidth="1"/>
    <col min="7944" max="7944" width="41.375" style="2" customWidth="1"/>
    <col min="7945" max="7945" width="7.875" style="2" customWidth="1"/>
    <col min="7946" max="7946" width="8.125" style="2" customWidth="1"/>
    <col min="7947" max="7947" width="8.25" style="2" customWidth="1"/>
    <col min="7948" max="7948" width="9.25" style="2"/>
    <col min="7949" max="7950" width="9" style="2" customWidth="1"/>
    <col min="7951" max="7951" width="11.25" style="2" customWidth="1"/>
    <col min="7952" max="7952" width="10.375" style="2" customWidth="1"/>
    <col min="7953" max="7953" width="11.75" style="2" bestFit="1" customWidth="1"/>
    <col min="7954" max="7954" width="10.75" style="2" bestFit="1" customWidth="1"/>
    <col min="7955" max="8198" width="9.25" style="2"/>
    <col min="8199" max="8199" width="6.5" style="2" customWidth="1"/>
    <col min="8200" max="8200" width="41.375" style="2" customWidth="1"/>
    <col min="8201" max="8201" width="7.875" style="2" customWidth="1"/>
    <col min="8202" max="8202" width="8.125" style="2" customWidth="1"/>
    <col min="8203" max="8203" width="8.25" style="2" customWidth="1"/>
    <col min="8204" max="8204" width="9.25" style="2"/>
    <col min="8205" max="8206" width="9" style="2" customWidth="1"/>
    <col min="8207" max="8207" width="11.25" style="2" customWidth="1"/>
    <col min="8208" max="8208" width="10.375" style="2" customWidth="1"/>
    <col min="8209" max="8209" width="11.75" style="2" bestFit="1" customWidth="1"/>
    <col min="8210" max="8210" width="10.75" style="2" bestFit="1" customWidth="1"/>
    <col min="8211" max="8454" width="9.25" style="2"/>
    <col min="8455" max="8455" width="6.5" style="2" customWidth="1"/>
    <col min="8456" max="8456" width="41.375" style="2" customWidth="1"/>
    <col min="8457" max="8457" width="7.875" style="2" customWidth="1"/>
    <col min="8458" max="8458" width="8.125" style="2" customWidth="1"/>
    <col min="8459" max="8459" width="8.25" style="2" customWidth="1"/>
    <col min="8460" max="8460" width="9.25" style="2"/>
    <col min="8461" max="8462" width="9" style="2" customWidth="1"/>
    <col min="8463" max="8463" width="11.25" style="2" customWidth="1"/>
    <col min="8464" max="8464" width="10.375" style="2" customWidth="1"/>
    <col min="8465" max="8465" width="11.75" style="2" bestFit="1" customWidth="1"/>
    <col min="8466" max="8466" width="10.75" style="2" bestFit="1" customWidth="1"/>
    <col min="8467" max="8710" width="9.25" style="2"/>
    <col min="8711" max="8711" width="6.5" style="2" customWidth="1"/>
    <col min="8712" max="8712" width="41.375" style="2" customWidth="1"/>
    <col min="8713" max="8713" width="7.875" style="2" customWidth="1"/>
    <col min="8714" max="8714" width="8.125" style="2" customWidth="1"/>
    <col min="8715" max="8715" width="8.25" style="2" customWidth="1"/>
    <col min="8716" max="8716" width="9.25" style="2"/>
    <col min="8717" max="8718" width="9" style="2" customWidth="1"/>
    <col min="8719" max="8719" width="11.25" style="2" customWidth="1"/>
    <col min="8720" max="8720" width="10.375" style="2" customWidth="1"/>
    <col min="8721" max="8721" width="11.75" style="2" bestFit="1" customWidth="1"/>
    <col min="8722" max="8722" width="10.75" style="2" bestFit="1" customWidth="1"/>
    <col min="8723" max="8966" width="9.25" style="2"/>
    <col min="8967" max="8967" width="6.5" style="2" customWidth="1"/>
    <col min="8968" max="8968" width="41.375" style="2" customWidth="1"/>
    <col min="8969" max="8969" width="7.875" style="2" customWidth="1"/>
    <col min="8970" max="8970" width="8.125" style="2" customWidth="1"/>
    <col min="8971" max="8971" width="8.25" style="2" customWidth="1"/>
    <col min="8972" max="8972" width="9.25" style="2"/>
    <col min="8973" max="8974" width="9" style="2" customWidth="1"/>
    <col min="8975" max="8975" width="11.25" style="2" customWidth="1"/>
    <col min="8976" max="8976" width="10.375" style="2" customWidth="1"/>
    <col min="8977" max="8977" width="11.75" style="2" bestFit="1" customWidth="1"/>
    <col min="8978" max="8978" width="10.75" style="2" bestFit="1" customWidth="1"/>
    <col min="8979" max="9222" width="9.25" style="2"/>
    <col min="9223" max="9223" width="6.5" style="2" customWidth="1"/>
    <col min="9224" max="9224" width="41.375" style="2" customWidth="1"/>
    <col min="9225" max="9225" width="7.875" style="2" customWidth="1"/>
    <col min="9226" max="9226" width="8.125" style="2" customWidth="1"/>
    <col min="9227" max="9227" width="8.25" style="2" customWidth="1"/>
    <col min="9228" max="9228" width="9.25" style="2"/>
    <col min="9229" max="9230" width="9" style="2" customWidth="1"/>
    <col min="9231" max="9231" width="11.25" style="2" customWidth="1"/>
    <col min="9232" max="9232" width="10.375" style="2" customWidth="1"/>
    <col min="9233" max="9233" width="11.75" style="2" bestFit="1" customWidth="1"/>
    <col min="9234" max="9234" width="10.75" style="2" bestFit="1" customWidth="1"/>
    <col min="9235" max="9478" width="9.25" style="2"/>
    <col min="9479" max="9479" width="6.5" style="2" customWidth="1"/>
    <col min="9480" max="9480" width="41.375" style="2" customWidth="1"/>
    <col min="9481" max="9481" width="7.875" style="2" customWidth="1"/>
    <col min="9482" max="9482" width="8.125" style="2" customWidth="1"/>
    <col min="9483" max="9483" width="8.25" style="2" customWidth="1"/>
    <col min="9484" max="9484" width="9.25" style="2"/>
    <col min="9485" max="9486" width="9" style="2" customWidth="1"/>
    <col min="9487" max="9487" width="11.25" style="2" customWidth="1"/>
    <col min="9488" max="9488" width="10.375" style="2" customWidth="1"/>
    <col min="9489" max="9489" width="11.75" style="2" bestFit="1" customWidth="1"/>
    <col min="9490" max="9490" width="10.75" style="2" bestFit="1" customWidth="1"/>
    <col min="9491" max="9734" width="9.25" style="2"/>
    <col min="9735" max="9735" width="6.5" style="2" customWidth="1"/>
    <col min="9736" max="9736" width="41.375" style="2" customWidth="1"/>
    <col min="9737" max="9737" width="7.875" style="2" customWidth="1"/>
    <col min="9738" max="9738" width="8.125" style="2" customWidth="1"/>
    <col min="9739" max="9739" width="8.25" style="2" customWidth="1"/>
    <col min="9740" max="9740" width="9.25" style="2"/>
    <col min="9741" max="9742" width="9" style="2" customWidth="1"/>
    <col min="9743" max="9743" width="11.25" style="2" customWidth="1"/>
    <col min="9744" max="9744" width="10.375" style="2" customWidth="1"/>
    <col min="9745" max="9745" width="11.75" style="2" bestFit="1" customWidth="1"/>
    <col min="9746" max="9746" width="10.75" style="2" bestFit="1" customWidth="1"/>
    <col min="9747" max="9990" width="9.25" style="2"/>
    <col min="9991" max="9991" width="6.5" style="2" customWidth="1"/>
    <col min="9992" max="9992" width="41.375" style="2" customWidth="1"/>
    <col min="9993" max="9993" width="7.875" style="2" customWidth="1"/>
    <col min="9994" max="9994" width="8.125" style="2" customWidth="1"/>
    <col min="9995" max="9995" width="8.25" style="2" customWidth="1"/>
    <col min="9996" max="9996" width="9.25" style="2"/>
    <col min="9997" max="9998" width="9" style="2" customWidth="1"/>
    <col min="9999" max="9999" width="11.25" style="2" customWidth="1"/>
    <col min="10000" max="10000" width="10.375" style="2" customWidth="1"/>
    <col min="10001" max="10001" width="11.75" style="2" bestFit="1" customWidth="1"/>
    <col min="10002" max="10002" width="10.75" style="2" bestFit="1" customWidth="1"/>
    <col min="10003" max="10246" width="9.25" style="2"/>
    <col min="10247" max="10247" width="6.5" style="2" customWidth="1"/>
    <col min="10248" max="10248" width="41.375" style="2" customWidth="1"/>
    <col min="10249" max="10249" width="7.875" style="2" customWidth="1"/>
    <col min="10250" max="10250" width="8.125" style="2" customWidth="1"/>
    <col min="10251" max="10251" width="8.25" style="2" customWidth="1"/>
    <col min="10252" max="10252" width="9.25" style="2"/>
    <col min="10253" max="10254" width="9" style="2" customWidth="1"/>
    <col min="10255" max="10255" width="11.25" style="2" customWidth="1"/>
    <col min="10256" max="10256" width="10.375" style="2" customWidth="1"/>
    <col min="10257" max="10257" width="11.75" style="2" bestFit="1" customWidth="1"/>
    <col min="10258" max="10258" width="10.75" style="2" bestFit="1" customWidth="1"/>
    <col min="10259" max="10502" width="9.25" style="2"/>
    <col min="10503" max="10503" width="6.5" style="2" customWidth="1"/>
    <col min="10504" max="10504" width="41.375" style="2" customWidth="1"/>
    <col min="10505" max="10505" width="7.875" style="2" customWidth="1"/>
    <col min="10506" max="10506" width="8.125" style="2" customWidth="1"/>
    <col min="10507" max="10507" width="8.25" style="2" customWidth="1"/>
    <col min="10508" max="10508" width="9.25" style="2"/>
    <col min="10509" max="10510" width="9" style="2" customWidth="1"/>
    <col min="10511" max="10511" width="11.25" style="2" customWidth="1"/>
    <col min="10512" max="10512" width="10.375" style="2" customWidth="1"/>
    <col min="10513" max="10513" width="11.75" style="2" bestFit="1" customWidth="1"/>
    <col min="10514" max="10514" width="10.75" style="2" bestFit="1" customWidth="1"/>
    <col min="10515" max="10758" width="9.25" style="2"/>
    <col min="10759" max="10759" width="6.5" style="2" customWidth="1"/>
    <col min="10760" max="10760" width="41.375" style="2" customWidth="1"/>
    <col min="10761" max="10761" width="7.875" style="2" customWidth="1"/>
    <col min="10762" max="10762" width="8.125" style="2" customWidth="1"/>
    <col min="10763" max="10763" width="8.25" style="2" customWidth="1"/>
    <col min="10764" max="10764" width="9.25" style="2"/>
    <col min="10765" max="10766" width="9" style="2" customWidth="1"/>
    <col min="10767" max="10767" width="11.25" style="2" customWidth="1"/>
    <col min="10768" max="10768" width="10.375" style="2" customWidth="1"/>
    <col min="10769" max="10769" width="11.75" style="2" bestFit="1" customWidth="1"/>
    <col min="10770" max="10770" width="10.75" style="2" bestFit="1" customWidth="1"/>
    <col min="10771" max="11014" width="9.25" style="2"/>
    <col min="11015" max="11015" width="6.5" style="2" customWidth="1"/>
    <col min="11016" max="11016" width="41.375" style="2" customWidth="1"/>
    <col min="11017" max="11017" width="7.875" style="2" customWidth="1"/>
    <col min="11018" max="11018" width="8.125" style="2" customWidth="1"/>
    <col min="11019" max="11019" width="8.25" style="2" customWidth="1"/>
    <col min="11020" max="11020" width="9.25" style="2"/>
    <col min="11021" max="11022" width="9" style="2" customWidth="1"/>
    <col min="11023" max="11023" width="11.25" style="2" customWidth="1"/>
    <col min="11024" max="11024" width="10.375" style="2" customWidth="1"/>
    <col min="11025" max="11025" width="11.75" style="2" bestFit="1" customWidth="1"/>
    <col min="11026" max="11026" width="10.75" style="2" bestFit="1" customWidth="1"/>
    <col min="11027" max="11270" width="9.25" style="2"/>
    <col min="11271" max="11271" width="6.5" style="2" customWidth="1"/>
    <col min="11272" max="11272" width="41.375" style="2" customWidth="1"/>
    <col min="11273" max="11273" width="7.875" style="2" customWidth="1"/>
    <col min="11274" max="11274" width="8.125" style="2" customWidth="1"/>
    <col min="11275" max="11275" width="8.25" style="2" customWidth="1"/>
    <col min="11276" max="11276" width="9.25" style="2"/>
    <col min="11277" max="11278" width="9" style="2" customWidth="1"/>
    <col min="11279" max="11279" width="11.25" style="2" customWidth="1"/>
    <col min="11280" max="11280" width="10.375" style="2" customWidth="1"/>
    <col min="11281" max="11281" width="11.75" style="2" bestFit="1" customWidth="1"/>
    <col min="11282" max="11282" width="10.75" style="2" bestFit="1" customWidth="1"/>
    <col min="11283" max="11526" width="9.25" style="2"/>
    <col min="11527" max="11527" width="6.5" style="2" customWidth="1"/>
    <col min="11528" max="11528" width="41.375" style="2" customWidth="1"/>
    <col min="11529" max="11529" width="7.875" style="2" customWidth="1"/>
    <col min="11530" max="11530" width="8.125" style="2" customWidth="1"/>
    <col min="11531" max="11531" width="8.25" style="2" customWidth="1"/>
    <col min="11532" max="11532" width="9.25" style="2"/>
    <col min="11533" max="11534" width="9" style="2" customWidth="1"/>
    <col min="11535" max="11535" width="11.25" style="2" customWidth="1"/>
    <col min="11536" max="11536" width="10.375" style="2" customWidth="1"/>
    <col min="11537" max="11537" width="11.75" style="2" bestFit="1" customWidth="1"/>
    <col min="11538" max="11538" width="10.75" style="2" bestFit="1" customWidth="1"/>
    <col min="11539" max="11782" width="9.25" style="2"/>
    <col min="11783" max="11783" width="6.5" style="2" customWidth="1"/>
    <col min="11784" max="11784" width="41.375" style="2" customWidth="1"/>
    <col min="11785" max="11785" width="7.875" style="2" customWidth="1"/>
    <col min="11786" max="11786" width="8.125" style="2" customWidth="1"/>
    <col min="11787" max="11787" width="8.25" style="2" customWidth="1"/>
    <col min="11788" max="11788" width="9.25" style="2"/>
    <col min="11789" max="11790" width="9" style="2" customWidth="1"/>
    <col min="11791" max="11791" width="11.25" style="2" customWidth="1"/>
    <col min="11792" max="11792" width="10.375" style="2" customWidth="1"/>
    <col min="11793" max="11793" width="11.75" style="2" bestFit="1" customWidth="1"/>
    <col min="11794" max="11794" width="10.75" style="2" bestFit="1" customWidth="1"/>
    <col min="11795" max="12038" width="9.25" style="2"/>
    <col min="12039" max="12039" width="6.5" style="2" customWidth="1"/>
    <col min="12040" max="12040" width="41.375" style="2" customWidth="1"/>
    <col min="12041" max="12041" width="7.875" style="2" customWidth="1"/>
    <col min="12042" max="12042" width="8.125" style="2" customWidth="1"/>
    <col min="12043" max="12043" width="8.25" style="2" customWidth="1"/>
    <col min="12044" max="12044" width="9.25" style="2"/>
    <col min="12045" max="12046" width="9" style="2" customWidth="1"/>
    <col min="12047" max="12047" width="11.25" style="2" customWidth="1"/>
    <col min="12048" max="12048" width="10.375" style="2" customWidth="1"/>
    <col min="12049" max="12049" width="11.75" style="2" bestFit="1" customWidth="1"/>
    <col min="12050" max="12050" width="10.75" style="2" bestFit="1" customWidth="1"/>
    <col min="12051" max="12294" width="9.25" style="2"/>
    <col min="12295" max="12295" width="6.5" style="2" customWidth="1"/>
    <col min="12296" max="12296" width="41.375" style="2" customWidth="1"/>
    <col min="12297" max="12297" width="7.875" style="2" customWidth="1"/>
    <col min="12298" max="12298" width="8.125" style="2" customWidth="1"/>
    <col min="12299" max="12299" width="8.25" style="2" customWidth="1"/>
    <col min="12300" max="12300" width="9.25" style="2"/>
    <col min="12301" max="12302" width="9" style="2" customWidth="1"/>
    <col min="12303" max="12303" width="11.25" style="2" customWidth="1"/>
    <col min="12304" max="12304" width="10.375" style="2" customWidth="1"/>
    <col min="12305" max="12305" width="11.75" style="2" bestFit="1" customWidth="1"/>
    <col min="12306" max="12306" width="10.75" style="2" bestFit="1" customWidth="1"/>
    <col min="12307" max="12550" width="9.25" style="2"/>
    <col min="12551" max="12551" width="6.5" style="2" customWidth="1"/>
    <col min="12552" max="12552" width="41.375" style="2" customWidth="1"/>
    <col min="12553" max="12553" width="7.875" style="2" customWidth="1"/>
    <col min="12554" max="12554" width="8.125" style="2" customWidth="1"/>
    <col min="12555" max="12555" width="8.25" style="2" customWidth="1"/>
    <col min="12556" max="12556" width="9.25" style="2"/>
    <col min="12557" max="12558" width="9" style="2" customWidth="1"/>
    <col min="12559" max="12559" width="11.25" style="2" customWidth="1"/>
    <col min="12560" max="12560" width="10.375" style="2" customWidth="1"/>
    <col min="12561" max="12561" width="11.75" style="2" bestFit="1" customWidth="1"/>
    <col min="12562" max="12562" width="10.75" style="2" bestFit="1" customWidth="1"/>
    <col min="12563" max="12806" width="9.25" style="2"/>
    <col min="12807" max="12807" width="6.5" style="2" customWidth="1"/>
    <col min="12808" max="12808" width="41.375" style="2" customWidth="1"/>
    <col min="12809" max="12809" width="7.875" style="2" customWidth="1"/>
    <col min="12810" max="12810" width="8.125" style="2" customWidth="1"/>
    <col min="12811" max="12811" width="8.25" style="2" customWidth="1"/>
    <col min="12812" max="12812" width="9.25" style="2"/>
    <col min="12813" max="12814" width="9" style="2" customWidth="1"/>
    <col min="12815" max="12815" width="11.25" style="2" customWidth="1"/>
    <col min="12816" max="12816" width="10.375" style="2" customWidth="1"/>
    <col min="12817" max="12817" width="11.75" style="2" bestFit="1" customWidth="1"/>
    <col min="12818" max="12818" width="10.75" style="2" bestFit="1" customWidth="1"/>
    <col min="12819" max="13062" width="9.25" style="2"/>
    <col min="13063" max="13063" width="6.5" style="2" customWidth="1"/>
    <col min="13064" max="13064" width="41.375" style="2" customWidth="1"/>
    <col min="13065" max="13065" width="7.875" style="2" customWidth="1"/>
    <col min="13066" max="13066" width="8.125" style="2" customWidth="1"/>
    <col min="13067" max="13067" width="8.25" style="2" customWidth="1"/>
    <col min="13068" max="13068" width="9.25" style="2"/>
    <col min="13069" max="13070" width="9" style="2" customWidth="1"/>
    <col min="13071" max="13071" width="11.25" style="2" customWidth="1"/>
    <col min="13072" max="13072" width="10.375" style="2" customWidth="1"/>
    <col min="13073" max="13073" width="11.75" style="2" bestFit="1" customWidth="1"/>
    <col min="13074" max="13074" width="10.75" style="2" bestFit="1" customWidth="1"/>
    <col min="13075" max="13318" width="9.25" style="2"/>
    <col min="13319" max="13319" width="6.5" style="2" customWidth="1"/>
    <col min="13320" max="13320" width="41.375" style="2" customWidth="1"/>
    <col min="13321" max="13321" width="7.875" style="2" customWidth="1"/>
    <col min="13322" max="13322" width="8.125" style="2" customWidth="1"/>
    <col min="13323" max="13323" width="8.25" style="2" customWidth="1"/>
    <col min="13324" max="13324" width="9.25" style="2"/>
    <col min="13325" max="13326" width="9" style="2" customWidth="1"/>
    <col min="13327" max="13327" width="11.25" style="2" customWidth="1"/>
    <col min="13328" max="13328" width="10.375" style="2" customWidth="1"/>
    <col min="13329" max="13329" width="11.75" style="2" bestFit="1" customWidth="1"/>
    <col min="13330" max="13330" width="10.75" style="2" bestFit="1" customWidth="1"/>
    <col min="13331" max="13574" width="9.25" style="2"/>
    <col min="13575" max="13575" width="6.5" style="2" customWidth="1"/>
    <col min="13576" max="13576" width="41.375" style="2" customWidth="1"/>
    <col min="13577" max="13577" width="7.875" style="2" customWidth="1"/>
    <col min="13578" max="13578" width="8.125" style="2" customWidth="1"/>
    <col min="13579" max="13579" width="8.25" style="2" customWidth="1"/>
    <col min="13580" max="13580" width="9.25" style="2"/>
    <col min="13581" max="13582" width="9" style="2" customWidth="1"/>
    <col min="13583" max="13583" width="11.25" style="2" customWidth="1"/>
    <col min="13584" max="13584" width="10.375" style="2" customWidth="1"/>
    <col min="13585" max="13585" width="11.75" style="2" bestFit="1" customWidth="1"/>
    <col min="13586" max="13586" width="10.75" style="2" bestFit="1" customWidth="1"/>
    <col min="13587" max="13830" width="9.25" style="2"/>
    <col min="13831" max="13831" width="6.5" style="2" customWidth="1"/>
    <col min="13832" max="13832" width="41.375" style="2" customWidth="1"/>
    <col min="13833" max="13833" width="7.875" style="2" customWidth="1"/>
    <col min="13834" max="13834" width="8.125" style="2" customWidth="1"/>
    <col min="13835" max="13835" width="8.25" style="2" customWidth="1"/>
    <col min="13836" max="13836" width="9.25" style="2"/>
    <col min="13837" max="13838" width="9" style="2" customWidth="1"/>
    <col min="13839" max="13839" width="11.25" style="2" customWidth="1"/>
    <col min="13840" max="13840" width="10.375" style="2" customWidth="1"/>
    <col min="13841" max="13841" width="11.75" style="2" bestFit="1" customWidth="1"/>
    <col min="13842" max="13842" width="10.75" style="2" bestFit="1" customWidth="1"/>
    <col min="13843" max="14086" width="9.25" style="2"/>
    <col min="14087" max="14087" width="6.5" style="2" customWidth="1"/>
    <col min="14088" max="14088" width="41.375" style="2" customWidth="1"/>
    <col min="14089" max="14089" width="7.875" style="2" customWidth="1"/>
    <col min="14090" max="14090" width="8.125" style="2" customWidth="1"/>
    <col min="14091" max="14091" width="8.25" style="2" customWidth="1"/>
    <col min="14092" max="14092" width="9.25" style="2"/>
    <col min="14093" max="14094" width="9" style="2" customWidth="1"/>
    <col min="14095" max="14095" width="11.25" style="2" customWidth="1"/>
    <col min="14096" max="14096" width="10.375" style="2" customWidth="1"/>
    <col min="14097" max="14097" width="11.75" style="2" bestFit="1" customWidth="1"/>
    <col min="14098" max="14098" width="10.75" style="2" bestFit="1" customWidth="1"/>
    <col min="14099" max="14342" width="9.25" style="2"/>
    <col min="14343" max="14343" width="6.5" style="2" customWidth="1"/>
    <col min="14344" max="14344" width="41.375" style="2" customWidth="1"/>
    <col min="14345" max="14345" width="7.875" style="2" customWidth="1"/>
    <col min="14346" max="14346" width="8.125" style="2" customWidth="1"/>
    <col min="14347" max="14347" width="8.25" style="2" customWidth="1"/>
    <col min="14348" max="14348" width="9.25" style="2"/>
    <col min="14349" max="14350" width="9" style="2" customWidth="1"/>
    <col min="14351" max="14351" width="11.25" style="2" customWidth="1"/>
    <col min="14352" max="14352" width="10.375" style="2" customWidth="1"/>
    <col min="14353" max="14353" width="11.75" style="2" bestFit="1" customWidth="1"/>
    <col min="14354" max="14354" width="10.75" style="2" bestFit="1" customWidth="1"/>
    <col min="14355" max="14598" width="9.25" style="2"/>
    <col min="14599" max="14599" width="6.5" style="2" customWidth="1"/>
    <col min="14600" max="14600" width="41.375" style="2" customWidth="1"/>
    <col min="14601" max="14601" width="7.875" style="2" customWidth="1"/>
    <col min="14602" max="14602" width="8.125" style="2" customWidth="1"/>
    <col min="14603" max="14603" width="8.25" style="2" customWidth="1"/>
    <col min="14604" max="14604" width="9.25" style="2"/>
    <col min="14605" max="14606" width="9" style="2" customWidth="1"/>
    <col min="14607" max="14607" width="11.25" style="2" customWidth="1"/>
    <col min="14608" max="14608" width="10.375" style="2" customWidth="1"/>
    <col min="14609" max="14609" width="11.75" style="2" bestFit="1" customWidth="1"/>
    <col min="14610" max="14610" width="10.75" style="2" bestFit="1" customWidth="1"/>
    <col min="14611" max="14854" width="9.25" style="2"/>
    <col min="14855" max="14855" width="6.5" style="2" customWidth="1"/>
    <col min="14856" max="14856" width="41.375" style="2" customWidth="1"/>
    <col min="14857" max="14857" width="7.875" style="2" customWidth="1"/>
    <col min="14858" max="14858" width="8.125" style="2" customWidth="1"/>
    <col min="14859" max="14859" width="8.25" style="2" customWidth="1"/>
    <col min="14860" max="14860" width="9.25" style="2"/>
    <col min="14861" max="14862" width="9" style="2" customWidth="1"/>
    <col min="14863" max="14863" width="11.25" style="2" customWidth="1"/>
    <col min="14864" max="14864" width="10.375" style="2" customWidth="1"/>
    <col min="14865" max="14865" width="11.75" style="2" bestFit="1" customWidth="1"/>
    <col min="14866" max="14866" width="10.75" style="2" bestFit="1" customWidth="1"/>
    <col min="14867" max="15110" width="9.25" style="2"/>
    <col min="15111" max="15111" width="6.5" style="2" customWidth="1"/>
    <col min="15112" max="15112" width="41.375" style="2" customWidth="1"/>
    <col min="15113" max="15113" width="7.875" style="2" customWidth="1"/>
    <col min="15114" max="15114" width="8.125" style="2" customWidth="1"/>
    <col min="15115" max="15115" width="8.25" style="2" customWidth="1"/>
    <col min="15116" max="15116" width="9.25" style="2"/>
    <col min="15117" max="15118" width="9" style="2" customWidth="1"/>
    <col min="15119" max="15119" width="11.25" style="2" customWidth="1"/>
    <col min="15120" max="15120" width="10.375" style="2" customWidth="1"/>
    <col min="15121" max="15121" width="11.75" style="2" bestFit="1" customWidth="1"/>
    <col min="15122" max="15122" width="10.75" style="2" bestFit="1" customWidth="1"/>
    <col min="15123" max="15366" width="9.25" style="2"/>
    <col min="15367" max="15367" width="6.5" style="2" customWidth="1"/>
    <col min="15368" max="15368" width="41.375" style="2" customWidth="1"/>
    <col min="15369" max="15369" width="7.875" style="2" customWidth="1"/>
    <col min="15370" max="15370" width="8.125" style="2" customWidth="1"/>
    <col min="15371" max="15371" width="8.25" style="2" customWidth="1"/>
    <col min="15372" max="15372" width="9.25" style="2"/>
    <col min="15373" max="15374" width="9" style="2" customWidth="1"/>
    <col min="15375" max="15375" width="11.25" style="2" customWidth="1"/>
    <col min="15376" max="15376" width="10.375" style="2" customWidth="1"/>
    <col min="15377" max="15377" width="11.75" style="2" bestFit="1" customWidth="1"/>
    <col min="15378" max="15378" width="10.75" style="2" bestFit="1" customWidth="1"/>
    <col min="15379" max="15622" width="9.25" style="2"/>
    <col min="15623" max="15623" width="6.5" style="2" customWidth="1"/>
    <col min="15624" max="15624" width="41.375" style="2" customWidth="1"/>
    <col min="15625" max="15625" width="7.875" style="2" customWidth="1"/>
    <col min="15626" max="15626" width="8.125" style="2" customWidth="1"/>
    <col min="15627" max="15627" width="8.25" style="2" customWidth="1"/>
    <col min="15628" max="15628" width="9.25" style="2"/>
    <col min="15629" max="15630" width="9" style="2" customWidth="1"/>
    <col min="15631" max="15631" width="11.25" style="2" customWidth="1"/>
    <col min="15632" max="15632" width="10.375" style="2" customWidth="1"/>
    <col min="15633" max="15633" width="11.75" style="2" bestFit="1" customWidth="1"/>
    <col min="15634" max="15634" width="10.75" style="2" bestFit="1" customWidth="1"/>
    <col min="15635" max="15878" width="9.25" style="2"/>
    <col min="15879" max="15879" width="6.5" style="2" customWidth="1"/>
    <col min="15880" max="15880" width="41.375" style="2" customWidth="1"/>
    <col min="15881" max="15881" width="7.875" style="2" customWidth="1"/>
    <col min="15882" max="15882" width="8.125" style="2" customWidth="1"/>
    <col min="15883" max="15883" width="8.25" style="2" customWidth="1"/>
    <col min="15884" max="15884" width="9.25" style="2"/>
    <col min="15885" max="15886" width="9" style="2" customWidth="1"/>
    <col min="15887" max="15887" width="11.25" style="2" customWidth="1"/>
    <col min="15888" max="15888" width="10.375" style="2" customWidth="1"/>
    <col min="15889" max="15889" width="11.75" style="2" bestFit="1" customWidth="1"/>
    <col min="15890" max="15890" width="10.75" style="2" bestFit="1" customWidth="1"/>
    <col min="15891" max="16134" width="9.25" style="2"/>
    <col min="16135" max="16135" width="6.5" style="2" customWidth="1"/>
    <col min="16136" max="16136" width="41.375" style="2" customWidth="1"/>
    <col min="16137" max="16137" width="7.875" style="2" customWidth="1"/>
    <col min="16138" max="16138" width="8.125" style="2" customWidth="1"/>
    <col min="16139" max="16139" width="8.25" style="2" customWidth="1"/>
    <col min="16140" max="16140" width="9.25" style="2"/>
    <col min="16141" max="16142" width="9" style="2" customWidth="1"/>
    <col min="16143" max="16143" width="11.25" style="2" customWidth="1"/>
    <col min="16144" max="16144" width="10.375" style="2" customWidth="1"/>
    <col min="16145" max="16145" width="11.75" style="2" bestFit="1" customWidth="1"/>
    <col min="16146" max="16146" width="10.75" style="2" bestFit="1" customWidth="1"/>
    <col min="16147" max="16384" width="9.25" style="2"/>
  </cols>
  <sheetData>
    <row r="1" spans="1:18">
      <c r="I1" s="4"/>
      <c r="J1" s="72"/>
      <c r="K1" s="163"/>
      <c r="L1" s="163"/>
      <c r="M1" s="4"/>
      <c r="N1" s="72"/>
      <c r="O1" s="163" t="s">
        <v>171</v>
      </c>
      <c r="P1" s="163"/>
      <c r="Q1" s="5"/>
    </row>
    <row r="2" spans="1:18">
      <c r="A2" s="165" t="s">
        <v>0</v>
      </c>
      <c r="B2" s="165"/>
      <c r="C2" s="165"/>
      <c r="D2" s="165"/>
      <c r="E2" s="165"/>
      <c r="F2" s="165"/>
      <c r="G2" s="165"/>
      <c r="H2" s="165"/>
      <c r="I2" s="165"/>
      <c r="J2" s="165"/>
      <c r="K2" s="165"/>
      <c r="L2" s="165"/>
      <c r="M2" s="165"/>
      <c r="N2" s="165"/>
      <c r="O2" s="165"/>
      <c r="P2" s="165"/>
    </row>
    <row r="3" spans="1:18">
      <c r="A3" s="165" t="s">
        <v>1</v>
      </c>
      <c r="B3" s="165"/>
      <c r="C3" s="165"/>
      <c r="D3" s="165"/>
      <c r="E3" s="165"/>
      <c r="F3" s="165"/>
      <c r="G3" s="165"/>
      <c r="H3" s="165"/>
      <c r="I3" s="165"/>
      <c r="J3" s="165"/>
      <c r="K3" s="165"/>
      <c r="L3" s="165"/>
      <c r="M3" s="165"/>
      <c r="N3" s="165"/>
      <c r="O3" s="165"/>
      <c r="P3" s="165"/>
    </row>
    <row r="4" spans="1:18">
      <c r="A4" s="166" t="str">
        <f>'02'!A3:F3</f>
        <v>(Kèm theo Báo cáo số:       /BC-UBND ngày     tháng 6   năm 2026 của UBND xã Phú Trạch)</v>
      </c>
      <c r="B4" s="166"/>
      <c r="C4" s="166"/>
      <c r="D4" s="166"/>
      <c r="E4" s="166"/>
      <c r="F4" s="166"/>
      <c r="G4" s="166"/>
      <c r="H4" s="166"/>
      <c r="I4" s="166"/>
      <c r="J4" s="166"/>
      <c r="K4" s="166"/>
      <c r="L4" s="166"/>
      <c r="M4" s="166"/>
      <c r="N4" s="166"/>
      <c r="O4" s="166"/>
      <c r="P4" s="166"/>
    </row>
    <row r="5" spans="1:18" ht="22.5" customHeight="1">
      <c r="A5" s="7"/>
      <c r="B5" s="7"/>
      <c r="D5" s="8"/>
      <c r="F5" s="8"/>
      <c r="H5" s="8"/>
      <c r="J5" s="164"/>
      <c r="K5" s="164"/>
      <c r="L5" s="164"/>
      <c r="N5" s="164" t="s">
        <v>2</v>
      </c>
      <c r="O5" s="164"/>
      <c r="P5" s="164"/>
      <c r="R5" s="9"/>
    </row>
    <row r="6" spans="1:18" s="11" customFormat="1">
      <c r="A6" s="145" t="s">
        <v>3</v>
      </c>
      <c r="B6" s="148" t="s">
        <v>4</v>
      </c>
      <c r="C6" s="151" t="s">
        <v>5</v>
      </c>
      <c r="D6" s="152"/>
      <c r="E6" s="151" t="s">
        <v>6</v>
      </c>
      <c r="F6" s="152"/>
      <c r="G6" s="151" t="s">
        <v>74</v>
      </c>
      <c r="H6" s="152"/>
      <c r="I6" s="155" t="s">
        <v>99</v>
      </c>
      <c r="J6" s="156"/>
      <c r="K6" s="156"/>
      <c r="L6" s="157"/>
      <c r="M6" s="155" t="s">
        <v>98</v>
      </c>
      <c r="N6" s="156"/>
      <c r="O6" s="156"/>
      <c r="P6" s="157"/>
      <c r="Q6" s="10"/>
    </row>
    <row r="7" spans="1:18" s="11" customFormat="1">
      <c r="A7" s="146"/>
      <c r="B7" s="149"/>
      <c r="C7" s="153"/>
      <c r="D7" s="154"/>
      <c r="E7" s="153"/>
      <c r="F7" s="154"/>
      <c r="G7" s="153"/>
      <c r="H7" s="154"/>
      <c r="I7" s="155" t="s">
        <v>7</v>
      </c>
      <c r="J7" s="157"/>
      <c r="K7" s="155" t="s">
        <v>97</v>
      </c>
      <c r="L7" s="157"/>
      <c r="M7" s="155" t="s">
        <v>7</v>
      </c>
      <c r="N7" s="157"/>
      <c r="O7" s="155" t="s">
        <v>97</v>
      </c>
      <c r="P7" s="157"/>
      <c r="Q7" s="10"/>
    </row>
    <row r="8" spans="1:18" s="13" customFormat="1">
      <c r="A8" s="146"/>
      <c r="B8" s="149"/>
      <c r="C8" s="158" t="s">
        <v>7</v>
      </c>
      <c r="D8" s="158" t="s">
        <v>8</v>
      </c>
      <c r="E8" s="158" t="s">
        <v>7</v>
      </c>
      <c r="F8" s="158" t="s">
        <v>8</v>
      </c>
      <c r="G8" s="158" t="s">
        <v>7</v>
      </c>
      <c r="H8" s="158" t="s">
        <v>8</v>
      </c>
      <c r="I8" s="159" t="s">
        <v>9</v>
      </c>
      <c r="J8" s="162" t="s">
        <v>10</v>
      </c>
      <c r="K8" s="159" t="s">
        <v>9</v>
      </c>
      <c r="L8" s="158" t="s">
        <v>10</v>
      </c>
      <c r="M8" s="159" t="s">
        <v>9</v>
      </c>
      <c r="N8" s="162" t="s">
        <v>10</v>
      </c>
      <c r="O8" s="159" t="s">
        <v>9</v>
      </c>
      <c r="P8" s="158" t="s">
        <v>10</v>
      </c>
      <c r="Q8" s="12"/>
    </row>
    <row r="9" spans="1:18" s="13" customFormat="1">
      <c r="A9" s="146"/>
      <c r="B9" s="149"/>
      <c r="C9" s="158"/>
      <c r="D9" s="158"/>
      <c r="E9" s="158"/>
      <c r="F9" s="158"/>
      <c r="G9" s="158"/>
      <c r="H9" s="158"/>
      <c r="I9" s="160"/>
      <c r="J9" s="162"/>
      <c r="K9" s="160"/>
      <c r="L9" s="158"/>
      <c r="M9" s="160"/>
      <c r="N9" s="162"/>
      <c r="O9" s="160"/>
      <c r="P9" s="158"/>
      <c r="Q9" s="12"/>
    </row>
    <row r="10" spans="1:18" s="13" customFormat="1">
      <c r="A10" s="147"/>
      <c r="B10" s="150"/>
      <c r="C10" s="158"/>
      <c r="D10" s="158"/>
      <c r="E10" s="158"/>
      <c r="F10" s="158"/>
      <c r="G10" s="158"/>
      <c r="H10" s="158"/>
      <c r="I10" s="161"/>
      <c r="J10" s="162"/>
      <c r="K10" s="161"/>
      <c r="L10" s="158"/>
      <c r="M10" s="161"/>
      <c r="N10" s="162"/>
      <c r="O10" s="161"/>
      <c r="P10" s="158"/>
      <c r="Q10" s="12"/>
    </row>
    <row r="11" spans="1:18" s="79" customFormat="1" ht="38.25">
      <c r="A11" s="75" t="s">
        <v>41</v>
      </c>
      <c r="B11" s="76" t="s">
        <v>42</v>
      </c>
      <c r="C11" s="75">
        <v>1</v>
      </c>
      <c r="D11" s="76">
        <v>2</v>
      </c>
      <c r="E11" s="75">
        <v>3</v>
      </c>
      <c r="F11" s="76">
        <v>4</v>
      </c>
      <c r="G11" s="75">
        <v>5</v>
      </c>
      <c r="H11" s="76">
        <v>6</v>
      </c>
      <c r="I11" s="75" t="s">
        <v>100</v>
      </c>
      <c r="J11" s="77" t="s">
        <v>101</v>
      </c>
      <c r="K11" s="75" t="s">
        <v>102</v>
      </c>
      <c r="L11" s="76" t="s">
        <v>103</v>
      </c>
      <c r="M11" s="75" t="s">
        <v>104</v>
      </c>
      <c r="N11" s="77" t="s">
        <v>105</v>
      </c>
      <c r="O11" s="75" t="s">
        <v>106</v>
      </c>
      <c r="P11" s="76" t="s">
        <v>107</v>
      </c>
      <c r="Q11" s="78"/>
    </row>
    <row r="12" spans="1:18" s="13" customFormat="1">
      <c r="A12" s="130"/>
      <c r="B12" s="131" t="s">
        <v>35</v>
      </c>
      <c r="C12" s="132">
        <f t="shared" ref="C12:H12" si="0">C14+C21+C34+C35</f>
        <v>217467</v>
      </c>
      <c r="D12" s="132">
        <f t="shared" si="0"/>
        <v>205429</v>
      </c>
      <c r="E12" s="132">
        <f t="shared" si="0"/>
        <v>232117</v>
      </c>
      <c r="F12" s="132">
        <f t="shared" si="0"/>
        <v>214479</v>
      </c>
      <c r="G12" s="132">
        <f t="shared" si="0"/>
        <v>292743.47824600001</v>
      </c>
      <c r="H12" s="132">
        <f t="shared" si="0"/>
        <v>215673.47824600001</v>
      </c>
      <c r="I12" s="16">
        <f>G12-C12</f>
        <v>75276.478246000013</v>
      </c>
      <c r="J12" s="25">
        <f>G12/C12*100</f>
        <v>134.61512700593653</v>
      </c>
      <c r="K12" s="16">
        <f>H12-D12</f>
        <v>10244.478246000013</v>
      </c>
      <c r="L12" s="25">
        <f>H12/D12*100</f>
        <v>104.98687052266233</v>
      </c>
      <c r="M12" s="16">
        <f>G12-E12</f>
        <v>60626.478246000013</v>
      </c>
      <c r="N12" s="25">
        <f>G12/E12*100</f>
        <v>126.11893064532111</v>
      </c>
      <c r="O12" s="16">
        <f>H12-F12</f>
        <v>1194.4782460000133</v>
      </c>
      <c r="P12" s="25">
        <f>H12/F12*100</f>
        <v>100.55692083887003</v>
      </c>
      <c r="Q12" s="12"/>
    </row>
    <row r="13" spans="1:18" s="18" customFormat="1" ht="31.5">
      <c r="A13" s="14"/>
      <c r="B13" s="15" t="s">
        <v>11</v>
      </c>
      <c r="C13" s="16">
        <f t="shared" ref="C13:H13" si="1">C14+C21</f>
        <v>61354</v>
      </c>
      <c r="D13" s="16">
        <f t="shared" si="1"/>
        <v>49316</v>
      </c>
      <c r="E13" s="16">
        <f t="shared" si="1"/>
        <v>76004</v>
      </c>
      <c r="F13" s="16">
        <f t="shared" si="1"/>
        <v>58366</v>
      </c>
      <c r="G13" s="16">
        <f t="shared" si="1"/>
        <v>123290</v>
      </c>
      <c r="H13" s="16">
        <f t="shared" si="1"/>
        <v>46220</v>
      </c>
      <c r="I13" s="16">
        <f t="shared" ref="I13:I37" si="2">G13-C13</f>
        <v>61936</v>
      </c>
      <c r="J13" s="25">
        <f t="shared" ref="J13:J37" si="3">G13/C13*100</f>
        <v>200.94859340874271</v>
      </c>
      <c r="K13" s="16">
        <f t="shared" ref="K13:K37" si="4">H13-D13</f>
        <v>-3096</v>
      </c>
      <c r="L13" s="25">
        <f t="shared" ref="L13:L37" si="5">H13/D13*100</f>
        <v>93.722118582204558</v>
      </c>
      <c r="M13" s="16">
        <f t="shared" ref="M13:M14" si="6">G13-E13</f>
        <v>47286</v>
      </c>
      <c r="N13" s="25">
        <f t="shared" ref="N13:N20" si="7">G13/E13*100</f>
        <v>162.21514657123308</v>
      </c>
      <c r="O13" s="16">
        <f t="shared" ref="O13:O15" si="8">H13-F13</f>
        <v>-12146</v>
      </c>
      <c r="P13" s="25">
        <f t="shared" ref="P13:P15" si="9">H13/F13*100</f>
        <v>79.189939348250689</v>
      </c>
      <c r="Q13" s="17"/>
      <c r="R13" s="133"/>
    </row>
    <row r="14" spans="1:18" s="18" customFormat="1" ht="18.75">
      <c r="A14" s="19" t="s">
        <v>12</v>
      </c>
      <c r="B14" s="15" t="s">
        <v>13</v>
      </c>
      <c r="C14" s="16">
        <f t="shared" ref="C14:H14" si="10">C15+C19+C16+C17+C20+C18</f>
        <v>9547</v>
      </c>
      <c r="D14" s="16">
        <f t="shared" si="10"/>
        <v>9547</v>
      </c>
      <c r="E14" s="16">
        <f t="shared" si="10"/>
        <v>10197</v>
      </c>
      <c r="F14" s="16">
        <f t="shared" si="10"/>
        <v>10197</v>
      </c>
      <c r="G14" s="16">
        <f>G15+G19+G16+G17+G20+G18</f>
        <v>3755</v>
      </c>
      <c r="H14" s="16">
        <f t="shared" si="10"/>
        <v>3755</v>
      </c>
      <c r="I14" s="16">
        <f t="shared" si="2"/>
        <v>-5792</v>
      </c>
      <c r="J14" s="25">
        <f t="shared" si="3"/>
        <v>39.331727244160469</v>
      </c>
      <c r="K14" s="16">
        <f t="shared" si="4"/>
        <v>-5792</v>
      </c>
      <c r="L14" s="25">
        <f t="shared" si="5"/>
        <v>39.331727244160469</v>
      </c>
      <c r="M14" s="16">
        <f t="shared" si="6"/>
        <v>-6442</v>
      </c>
      <c r="N14" s="25">
        <f t="shared" si="7"/>
        <v>36.824556242031967</v>
      </c>
      <c r="O14" s="16">
        <f t="shared" si="8"/>
        <v>-6442</v>
      </c>
      <c r="P14" s="25">
        <f t="shared" si="9"/>
        <v>36.824556242031967</v>
      </c>
      <c r="Q14" s="17"/>
      <c r="R14" s="134"/>
    </row>
    <row r="15" spans="1:18" s="22" customFormat="1">
      <c r="A15" s="14">
        <v>1</v>
      </c>
      <c r="B15" s="20" t="s">
        <v>108</v>
      </c>
      <c r="C15" s="21">
        <v>405</v>
      </c>
      <c r="D15" s="21">
        <v>405</v>
      </c>
      <c r="E15" s="21">
        <f>D15</f>
        <v>405</v>
      </c>
      <c r="F15" s="21">
        <f>E15</f>
        <v>405</v>
      </c>
      <c r="G15" s="21">
        <v>187</v>
      </c>
      <c r="H15" s="21">
        <v>187</v>
      </c>
      <c r="I15" s="21">
        <f t="shared" si="2"/>
        <v>-218</v>
      </c>
      <c r="J15" s="26">
        <f t="shared" si="3"/>
        <v>46.172839506172842</v>
      </c>
      <c r="K15" s="21">
        <f t="shared" si="4"/>
        <v>-218</v>
      </c>
      <c r="L15" s="26">
        <f t="shared" si="5"/>
        <v>46.172839506172842</v>
      </c>
      <c r="M15" s="21">
        <f>G15-E15</f>
        <v>-218</v>
      </c>
      <c r="N15" s="26">
        <f t="shared" si="7"/>
        <v>46.172839506172842</v>
      </c>
      <c r="O15" s="21">
        <f t="shared" si="8"/>
        <v>-218</v>
      </c>
      <c r="P15" s="26">
        <f t="shared" si="9"/>
        <v>46.172839506172842</v>
      </c>
      <c r="Q15" s="17"/>
    </row>
    <row r="16" spans="1:18" s="18" customFormat="1">
      <c r="A16" s="14">
        <v>2</v>
      </c>
      <c r="B16" s="135" t="s">
        <v>14</v>
      </c>
      <c r="C16" s="21">
        <v>47</v>
      </c>
      <c r="D16" s="21">
        <v>47</v>
      </c>
      <c r="E16" s="21">
        <f>C16</f>
        <v>47</v>
      </c>
      <c r="F16" s="21">
        <f>D16</f>
        <v>47</v>
      </c>
      <c r="G16" s="21">
        <v>50</v>
      </c>
      <c r="H16" s="21">
        <v>50</v>
      </c>
      <c r="I16" s="21">
        <f t="shared" si="2"/>
        <v>3</v>
      </c>
      <c r="J16" s="26">
        <f t="shared" si="3"/>
        <v>106.38297872340425</v>
      </c>
      <c r="K16" s="21">
        <f t="shared" si="4"/>
        <v>3</v>
      </c>
      <c r="L16" s="26">
        <f t="shared" si="5"/>
        <v>106.38297872340425</v>
      </c>
      <c r="M16" s="21">
        <f t="shared" ref="M16:M37" si="11">G16-E16</f>
        <v>3</v>
      </c>
      <c r="N16" s="26">
        <f t="shared" si="7"/>
        <v>106.38297872340425</v>
      </c>
      <c r="O16" s="21">
        <f t="shared" ref="O16:O20" si="12">H16-F16</f>
        <v>3</v>
      </c>
      <c r="P16" s="26">
        <f t="shared" ref="P16:P20" si="13">H16/F16*100</f>
        <v>106.38297872340425</v>
      </c>
      <c r="Q16" s="17"/>
      <c r="R16" s="133"/>
    </row>
    <row r="17" spans="1:18" s="18" customFormat="1">
      <c r="A17" s="14">
        <v>3</v>
      </c>
      <c r="B17" s="23" t="s">
        <v>15</v>
      </c>
      <c r="C17" s="21">
        <v>7470</v>
      </c>
      <c r="D17" s="21">
        <f t="shared" ref="D17:F18" si="14">C17</f>
        <v>7470</v>
      </c>
      <c r="E17" s="21">
        <f t="shared" si="14"/>
        <v>7470</v>
      </c>
      <c r="F17" s="21">
        <f t="shared" si="14"/>
        <v>7470</v>
      </c>
      <c r="G17" s="21">
        <v>3354</v>
      </c>
      <c r="H17" s="21">
        <v>3354</v>
      </c>
      <c r="I17" s="21">
        <f t="shared" si="2"/>
        <v>-4116</v>
      </c>
      <c r="J17" s="26">
        <f t="shared" si="3"/>
        <v>44.899598393574294</v>
      </c>
      <c r="K17" s="21">
        <f t="shared" si="4"/>
        <v>-4116</v>
      </c>
      <c r="L17" s="26">
        <f t="shared" si="5"/>
        <v>44.899598393574294</v>
      </c>
      <c r="M17" s="21">
        <f t="shared" si="11"/>
        <v>-4116</v>
      </c>
      <c r="N17" s="26">
        <f t="shared" si="7"/>
        <v>44.899598393574294</v>
      </c>
      <c r="O17" s="21">
        <f t="shared" si="12"/>
        <v>-4116</v>
      </c>
      <c r="P17" s="26">
        <f t="shared" si="13"/>
        <v>44.899598393574294</v>
      </c>
      <c r="Q17" s="17"/>
      <c r="R17" s="133"/>
    </row>
    <row r="18" spans="1:18" s="18" customFormat="1" ht="31.5">
      <c r="A18" s="14">
        <v>4</v>
      </c>
      <c r="B18" s="136" t="s">
        <v>16</v>
      </c>
      <c r="C18" s="21">
        <v>300</v>
      </c>
      <c r="D18" s="21">
        <f t="shared" si="14"/>
        <v>300</v>
      </c>
      <c r="E18" s="21">
        <f t="shared" si="14"/>
        <v>300</v>
      </c>
      <c r="F18" s="21">
        <f t="shared" si="14"/>
        <v>300</v>
      </c>
      <c r="G18" s="21">
        <v>60</v>
      </c>
      <c r="H18" s="21">
        <v>60</v>
      </c>
      <c r="I18" s="21">
        <f t="shared" si="2"/>
        <v>-240</v>
      </c>
      <c r="J18" s="26">
        <f t="shared" si="3"/>
        <v>20</v>
      </c>
      <c r="K18" s="21">
        <f t="shared" si="4"/>
        <v>-240</v>
      </c>
      <c r="L18" s="26">
        <f t="shared" si="5"/>
        <v>20</v>
      </c>
      <c r="M18" s="21">
        <f t="shared" si="11"/>
        <v>-240</v>
      </c>
      <c r="N18" s="26">
        <f t="shared" si="7"/>
        <v>20</v>
      </c>
      <c r="O18" s="21">
        <f t="shared" si="12"/>
        <v>-240</v>
      </c>
      <c r="P18" s="26">
        <f t="shared" si="13"/>
        <v>20</v>
      </c>
      <c r="Q18" s="17"/>
    </row>
    <row r="19" spans="1:18" s="18" customFormat="1" ht="31.5">
      <c r="A19" s="14">
        <v>5</v>
      </c>
      <c r="B19" s="23" t="s">
        <v>17</v>
      </c>
      <c r="C19" s="21"/>
      <c r="D19" s="21"/>
      <c r="E19" s="21">
        <v>650</v>
      </c>
      <c r="F19" s="21">
        <v>650</v>
      </c>
      <c r="G19" s="21"/>
      <c r="H19" s="21"/>
      <c r="I19" s="16">
        <f t="shared" si="2"/>
        <v>0</v>
      </c>
      <c r="J19" s="25"/>
      <c r="K19" s="16">
        <f t="shared" si="4"/>
        <v>0</v>
      </c>
      <c r="L19" s="25"/>
      <c r="M19" s="21">
        <f t="shared" si="11"/>
        <v>-650</v>
      </c>
      <c r="N19" s="26">
        <f t="shared" si="7"/>
        <v>0</v>
      </c>
      <c r="O19" s="21">
        <f t="shared" si="12"/>
        <v>-650</v>
      </c>
      <c r="P19" s="26">
        <f t="shared" si="13"/>
        <v>0</v>
      </c>
      <c r="Q19" s="17"/>
    </row>
    <row r="20" spans="1:18" s="18" customFormat="1">
      <c r="A20" s="14">
        <v>6</v>
      </c>
      <c r="B20" s="23" t="s">
        <v>18</v>
      </c>
      <c r="C20" s="21">
        <v>1325</v>
      </c>
      <c r="D20" s="21">
        <f>C20</f>
        <v>1325</v>
      </c>
      <c r="E20" s="21">
        <f>D20</f>
        <v>1325</v>
      </c>
      <c r="F20" s="21">
        <f>E20</f>
        <v>1325</v>
      </c>
      <c r="G20" s="21">
        <v>104</v>
      </c>
      <c r="H20" s="21">
        <v>104</v>
      </c>
      <c r="I20" s="21">
        <f t="shared" si="2"/>
        <v>-1221</v>
      </c>
      <c r="J20" s="26">
        <f t="shared" si="3"/>
        <v>7.8490566037735849</v>
      </c>
      <c r="K20" s="21">
        <f t="shared" si="4"/>
        <v>-1221</v>
      </c>
      <c r="L20" s="26">
        <f t="shared" si="5"/>
        <v>7.8490566037735849</v>
      </c>
      <c r="M20" s="21">
        <f t="shared" si="11"/>
        <v>-1221</v>
      </c>
      <c r="N20" s="26">
        <f t="shared" si="7"/>
        <v>7.8490566037735849</v>
      </c>
      <c r="O20" s="21">
        <f t="shared" si="12"/>
        <v>-1221</v>
      </c>
      <c r="P20" s="26">
        <f t="shared" si="13"/>
        <v>7.8490566037735849</v>
      </c>
      <c r="Q20" s="17"/>
    </row>
    <row r="21" spans="1:18" s="11" customFormat="1" ht="31.5">
      <c r="A21" s="19" t="s">
        <v>19</v>
      </c>
      <c r="B21" s="24" t="s">
        <v>20</v>
      </c>
      <c r="C21" s="16">
        <f>C22+C27+C28+C30+C29+C32+C33</f>
        <v>51807</v>
      </c>
      <c r="D21" s="16">
        <f>D22+D27+D28+D30+D29+D32+D33</f>
        <v>39769</v>
      </c>
      <c r="E21" s="16">
        <f>E22+E27+E28+E30+E29+E32+E33</f>
        <v>65807</v>
      </c>
      <c r="F21" s="16">
        <f>F22+F27+F28+F30+F29+F32+F33</f>
        <v>48169</v>
      </c>
      <c r="G21" s="16">
        <f>G22+G27+G28+G30+G29+G32+G33+G31</f>
        <v>119535</v>
      </c>
      <c r="H21" s="16">
        <f>H22+H27+H28+H30+H29+H32+H33+H31</f>
        <v>42465</v>
      </c>
      <c r="I21" s="16">
        <f t="shared" si="2"/>
        <v>67728</v>
      </c>
      <c r="J21" s="25">
        <f t="shared" si="3"/>
        <v>230.73136834790665</v>
      </c>
      <c r="K21" s="16">
        <f t="shared" si="4"/>
        <v>2696</v>
      </c>
      <c r="L21" s="25">
        <f t="shared" si="5"/>
        <v>106.77914958887575</v>
      </c>
      <c r="M21" s="16">
        <f t="shared" si="11"/>
        <v>53728</v>
      </c>
      <c r="N21" s="25">
        <f t="shared" ref="N21:N22" si="15">G21/E21*100</f>
        <v>181.64480982266323</v>
      </c>
      <c r="O21" s="16">
        <f t="shared" ref="O21:O22" si="16">H21-F21</f>
        <v>-5704</v>
      </c>
      <c r="P21" s="25">
        <f t="shared" ref="P21" si="17">H21/F21*100</f>
        <v>88.158359110631324</v>
      </c>
      <c r="Q21" s="10"/>
      <c r="R21" s="137"/>
    </row>
    <row r="22" spans="1:18" s="18" customFormat="1" ht="31.5">
      <c r="A22" s="14">
        <v>1</v>
      </c>
      <c r="B22" s="23" t="s">
        <v>21</v>
      </c>
      <c r="C22" s="21">
        <f>SUM(C23:C26)</f>
        <v>19902</v>
      </c>
      <c r="D22" s="21">
        <f t="shared" ref="D22:D27" si="18">C22</f>
        <v>19902</v>
      </c>
      <c r="E22" s="21">
        <f t="shared" ref="E22:F26" si="19">C22</f>
        <v>19902</v>
      </c>
      <c r="F22" s="21">
        <f t="shared" si="19"/>
        <v>19902</v>
      </c>
      <c r="G22" s="21">
        <f>SUM(G23:G26)</f>
        <v>68655</v>
      </c>
      <c r="H22" s="21">
        <f>SUM(H23:H26)</f>
        <v>20667</v>
      </c>
      <c r="I22" s="21">
        <f t="shared" si="2"/>
        <v>48753</v>
      </c>
      <c r="J22" s="26">
        <f t="shared" si="3"/>
        <v>344.96533011757612</v>
      </c>
      <c r="K22" s="21">
        <f t="shared" si="4"/>
        <v>765</v>
      </c>
      <c r="L22" s="26">
        <f t="shared" si="5"/>
        <v>103.84383479047332</v>
      </c>
      <c r="M22" s="21">
        <f>G22-E22</f>
        <v>48753</v>
      </c>
      <c r="N22" s="26">
        <f t="shared" si="15"/>
        <v>344.96533011757612</v>
      </c>
      <c r="O22" s="21">
        <f t="shared" si="16"/>
        <v>765</v>
      </c>
      <c r="P22" s="26">
        <f>H22/F22*100</f>
        <v>103.84383479047332</v>
      </c>
      <c r="Q22" s="17"/>
    </row>
    <row r="23" spans="1:18" s="18" customFormat="1">
      <c r="A23" s="14"/>
      <c r="B23" s="23" t="s">
        <v>22</v>
      </c>
      <c r="C23" s="21">
        <v>19400</v>
      </c>
      <c r="D23" s="21">
        <f t="shared" si="18"/>
        <v>19400</v>
      </c>
      <c r="E23" s="21">
        <f t="shared" si="19"/>
        <v>19400</v>
      </c>
      <c r="F23" s="21">
        <f t="shared" si="19"/>
        <v>19400</v>
      </c>
      <c r="G23" s="21">
        <f>1752+1899+4084+28050</f>
        <v>35785</v>
      </c>
      <c r="H23" s="21">
        <f>17102+1898</f>
        <v>19000</v>
      </c>
      <c r="I23" s="21">
        <f t="shared" si="2"/>
        <v>16385</v>
      </c>
      <c r="J23" s="26">
        <f t="shared" si="3"/>
        <v>184.45876288659795</v>
      </c>
      <c r="K23" s="21">
        <f t="shared" si="4"/>
        <v>-400</v>
      </c>
      <c r="L23" s="26">
        <f t="shared" si="5"/>
        <v>97.9381443298969</v>
      </c>
      <c r="M23" s="21">
        <f t="shared" si="11"/>
        <v>16385</v>
      </c>
      <c r="N23" s="26">
        <f>G23/E23*100</f>
        <v>184.45876288659795</v>
      </c>
      <c r="O23" s="21">
        <f t="shared" ref="O23:O30" si="20">H23-F23</f>
        <v>-400</v>
      </c>
      <c r="P23" s="26">
        <f>H23/F23*100</f>
        <v>97.9381443298969</v>
      </c>
      <c r="Q23" s="17"/>
    </row>
    <row r="24" spans="1:18" s="18" customFormat="1">
      <c r="A24" s="14"/>
      <c r="B24" s="23" t="s">
        <v>23</v>
      </c>
      <c r="C24" s="21">
        <v>480</v>
      </c>
      <c r="D24" s="21">
        <f t="shared" si="18"/>
        <v>480</v>
      </c>
      <c r="E24" s="21">
        <f t="shared" si="19"/>
        <v>480</v>
      </c>
      <c r="F24" s="21">
        <f t="shared" si="19"/>
        <v>480</v>
      </c>
      <c r="G24" s="21">
        <f>826+46+24318+2092</f>
        <v>27282</v>
      </c>
      <c r="H24" s="21">
        <f>209+44</f>
        <v>253</v>
      </c>
      <c r="I24" s="21">
        <f t="shared" si="2"/>
        <v>26802</v>
      </c>
      <c r="J24" s="26">
        <f t="shared" si="3"/>
        <v>5683.75</v>
      </c>
      <c r="K24" s="21">
        <f t="shared" si="4"/>
        <v>-227</v>
      </c>
      <c r="L24" s="26">
        <f t="shared" si="5"/>
        <v>52.708333333333336</v>
      </c>
      <c r="M24" s="21">
        <f t="shared" si="11"/>
        <v>26802</v>
      </c>
      <c r="N24" s="26">
        <f>G24/E24*100</f>
        <v>5683.75</v>
      </c>
      <c r="O24" s="21">
        <f t="shared" si="20"/>
        <v>-227</v>
      </c>
      <c r="P24" s="26">
        <f>H24/F24*100</f>
        <v>52.708333333333336</v>
      </c>
      <c r="Q24" s="17"/>
    </row>
    <row r="25" spans="1:18" s="18" customFormat="1">
      <c r="A25" s="14"/>
      <c r="B25" s="23" t="s">
        <v>24</v>
      </c>
      <c r="C25" s="21"/>
      <c r="D25" s="21">
        <f t="shared" si="18"/>
        <v>0</v>
      </c>
      <c r="E25" s="21">
        <f t="shared" si="19"/>
        <v>0</v>
      </c>
      <c r="F25" s="21">
        <f t="shared" si="19"/>
        <v>0</v>
      </c>
      <c r="G25" s="21">
        <v>5544</v>
      </c>
      <c r="H25" s="21">
        <v>1370</v>
      </c>
      <c r="I25" s="21">
        <f t="shared" si="2"/>
        <v>5544</v>
      </c>
      <c r="J25" s="26"/>
      <c r="K25" s="21">
        <f t="shared" si="4"/>
        <v>1370</v>
      </c>
      <c r="L25" s="26"/>
      <c r="M25" s="21">
        <f t="shared" si="11"/>
        <v>5544</v>
      </c>
      <c r="N25" s="26"/>
      <c r="O25" s="21">
        <f t="shared" si="20"/>
        <v>1370</v>
      </c>
      <c r="P25" s="26"/>
      <c r="Q25" s="17"/>
    </row>
    <row r="26" spans="1:18" s="18" customFormat="1">
      <c r="A26" s="14"/>
      <c r="B26" s="23" t="s">
        <v>25</v>
      </c>
      <c r="C26" s="21">
        <v>22</v>
      </c>
      <c r="D26" s="21">
        <f t="shared" si="18"/>
        <v>22</v>
      </c>
      <c r="E26" s="21">
        <f t="shared" si="19"/>
        <v>22</v>
      </c>
      <c r="F26" s="21">
        <f t="shared" si="19"/>
        <v>22</v>
      </c>
      <c r="G26" s="21">
        <v>44</v>
      </c>
      <c r="H26" s="21">
        <v>44</v>
      </c>
      <c r="I26" s="21">
        <f t="shared" si="2"/>
        <v>22</v>
      </c>
      <c r="J26" s="26">
        <f t="shared" si="3"/>
        <v>200</v>
      </c>
      <c r="K26" s="21">
        <f t="shared" si="4"/>
        <v>22</v>
      </c>
      <c r="L26" s="26">
        <f t="shared" si="5"/>
        <v>200</v>
      </c>
      <c r="M26" s="21">
        <f t="shared" si="11"/>
        <v>22</v>
      </c>
      <c r="N26" s="26">
        <f>G26/E26*100</f>
        <v>200</v>
      </c>
      <c r="O26" s="21">
        <f t="shared" si="20"/>
        <v>22</v>
      </c>
      <c r="P26" s="26">
        <f>H26/F26*100</f>
        <v>200</v>
      </c>
      <c r="Q26" s="17"/>
    </row>
    <row r="27" spans="1:18" s="18" customFormat="1">
      <c r="A27" s="14">
        <v>2</v>
      </c>
      <c r="B27" s="23" t="s">
        <v>26</v>
      </c>
      <c r="C27" s="21">
        <v>1650</v>
      </c>
      <c r="D27" s="21">
        <f t="shared" si="18"/>
        <v>1650</v>
      </c>
      <c r="E27" s="21">
        <f>D27</f>
        <v>1650</v>
      </c>
      <c r="F27" s="21">
        <f>E27</f>
        <v>1650</v>
      </c>
      <c r="G27" s="21">
        <v>13185</v>
      </c>
      <c r="H27" s="21">
        <v>1104</v>
      </c>
      <c r="I27" s="21">
        <f t="shared" si="2"/>
        <v>11535</v>
      </c>
      <c r="J27" s="26">
        <f t="shared" si="3"/>
        <v>799.09090909090912</v>
      </c>
      <c r="K27" s="21">
        <f t="shared" si="4"/>
        <v>-546</v>
      </c>
      <c r="L27" s="26">
        <f t="shared" si="5"/>
        <v>66.909090909090907</v>
      </c>
      <c r="M27" s="21">
        <f t="shared" si="11"/>
        <v>11535</v>
      </c>
      <c r="N27" s="26">
        <f>G27/E27*100</f>
        <v>799.09090909090912</v>
      </c>
      <c r="O27" s="21">
        <f t="shared" si="20"/>
        <v>-546</v>
      </c>
      <c r="P27" s="26">
        <f>H27/F27*100</f>
        <v>66.909090909090907</v>
      </c>
      <c r="Q27" s="17"/>
    </row>
    <row r="28" spans="1:18" s="22" customFormat="1" ht="31.5">
      <c r="A28" s="14">
        <v>3</v>
      </c>
      <c r="B28" s="20" t="s">
        <v>27</v>
      </c>
      <c r="C28" s="21"/>
      <c r="D28" s="21"/>
      <c r="E28" s="21"/>
      <c r="F28" s="21"/>
      <c r="G28" s="21">
        <v>2261</v>
      </c>
      <c r="H28" s="21">
        <v>336</v>
      </c>
      <c r="I28" s="21">
        <f t="shared" si="2"/>
        <v>2261</v>
      </c>
      <c r="J28" s="26"/>
      <c r="K28" s="21">
        <f t="shared" si="4"/>
        <v>336</v>
      </c>
      <c r="L28" s="26"/>
      <c r="M28" s="21">
        <f t="shared" si="11"/>
        <v>2261</v>
      </c>
      <c r="N28" s="26"/>
      <c r="O28" s="21">
        <f t="shared" si="20"/>
        <v>336</v>
      </c>
      <c r="P28" s="26"/>
      <c r="Q28" s="17"/>
    </row>
    <row r="29" spans="1:18" s="22" customFormat="1">
      <c r="A29" s="14">
        <v>4</v>
      </c>
      <c r="B29" s="20" t="s">
        <v>28</v>
      </c>
      <c r="C29" s="21">
        <v>255</v>
      </c>
      <c r="D29" s="21">
        <v>217</v>
      </c>
      <c r="E29" s="21">
        <f>C29</f>
        <v>255</v>
      </c>
      <c r="F29" s="21">
        <f>D29</f>
        <v>217</v>
      </c>
      <c r="G29" s="21">
        <v>993</v>
      </c>
      <c r="H29" s="21">
        <v>59</v>
      </c>
      <c r="I29" s="21">
        <f t="shared" si="2"/>
        <v>738</v>
      </c>
      <c r="J29" s="26">
        <f t="shared" si="3"/>
        <v>389.41176470588232</v>
      </c>
      <c r="K29" s="21">
        <f t="shared" si="4"/>
        <v>-158</v>
      </c>
      <c r="L29" s="26">
        <f t="shared" si="5"/>
        <v>27.188940092165897</v>
      </c>
      <c r="M29" s="21">
        <f t="shared" si="11"/>
        <v>738</v>
      </c>
      <c r="N29" s="26">
        <f>G29/E29*100</f>
        <v>389.41176470588232</v>
      </c>
      <c r="O29" s="21">
        <f t="shared" si="20"/>
        <v>-158</v>
      </c>
      <c r="P29" s="26">
        <f>H29/F29*100</f>
        <v>27.188940092165897</v>
      </c>
      <c r="Q29" s="17"/>
    </row>
    <row r="30" spans="1:18" s="18" customFormat="1">
      <c r="A30" s="14">
        <v>5</v>
      </c>
      <c r="B30" s="23" t="s">
        <v>29</v>
      </c>
      <c r="C30" s="21">
        <v>30000</v>
      </c>
      <c r="D30" s="21">
        <v>18000</v>
      </c>
      <c r="E30" s="21">
        <v>44000</v>
      </c>
      <c r="F30" s="21">
        <f>E30*0.6</f>
        <v>26400</v>
      </c>
      <c r="G30" s="21">
        <v>33831</v>
      </c>
      <c r="H30" s="21">
        <v>20299</v>
      </c>
      <c r="I30" s="21">
        <f t="shared" si="2"/>
        <v>3831</v>
      </c>
      <c r="J30" s="26">
        <f t="shared" si="3"/>
        <v>112.77</v>
      </c>
      <c r="K30" s="21">
        <f t="shared" si="4"/>
        <v>2299</v>
      </c>
      <c r="L30" s="26">
        <f t="shared" si="5"/>
        <v>112.77222222222223</v>
      </c>
      <c r="M30" s="21">
        <f t="shared" si="11"/>
        <v>-10169</v>
      </c>
      <c r="N30" s="26">
        <f>G30/E30*100</f>
        <v>76.888636363636365</v>
      </c>
      <c r="O30" s="21">
        <f t="shared" si="20"/>
        <v>-6101</v>
      </c>
      <c r="P30" s="26">
        <f>H30/F30*100</f>
        <v>76.890151515151516</v>
      </c>
      <c r="Q30" s="17"/>
    </row>
    <row r="31" spans="1:18" s="18" customFormat="1" ht="31.5">
      <c r="A31" s="14">
        <v>6</v>
      </c>
      <c r="B31" s="23" t="s">
        <v>30</v>
      </c>
      <c r="C31" s="21">
        <v>0</v>
      </c>
      <c r="D31" s="21">
        <v>0</v>
      </c>
      <c r="E31" s="21"/>
      <c r="F31" s="21"/>
      <c r="G31" s="21">
        <v>185</v>
      </c>
      <c r="H31" s="21"/>
      <c r="I31" s="21">
        <f t="shared" si="2"/>
        <v>185</v>
      </c>
      <c r="J31" s="26"/>
      <c r="K31" s="21"/>
      <c r="L31" s="26"/>
      <c r="M31" s="21">
        <f t="shared" si="11"/>
        <v>185</v>
      </c>
      <c r="N31" s="26"/>
      <c r="O31" s="21">
        <f>F31-D31</f>
        <v>0</v>
      </c>
      <c r="P31" s="26"/>
      <c r="Q31" s="17"/>
    </row>
    <row r="32" spans="1:18" s="22" customFormat="1">
      <c r="A32" s="14">
        <v>7</v>
      </c>
      <c r="B32" s="20" t="s">
        <v>110</v>
      </c>
      <c r="C32" s="21"/>
      <c r="D32" s="21"/>
      <c r="E32" s="21"/>
      <c r="F32" s="21"/>
      <c r="G32" s="73">
        <v>353</v>
      </c>
      <c r="H32" s="21"/>
      <c r="I32" s="21">
        <f t="shared" si="2"/>
        <v>353</v>
      </c>
      <c r="J32" s="26"/>
      <c r="K32" s="21">
        <f t="shared" ref="K32:K33" si="21">H32-D32</f>
        <v>0</v>
      </c>
      <c r="L32" s="26"/>
      <c r="M32" s="21">
        <f>G32-E32</f>
        <v>353</v>
      </c>
      <c r="N32" s="26"/>
      <c r="O32" s="21">
        <f t="shared" ref="O32:O33" si="22">H32-F32</f>
        <v>0</v>
      </c>
      <c r="P32" s="26"/>
      <c r="Q32" s="17"/>
    </row>
    <row r="33" spans="1:17" s="18" customFormat="1">
      <c r="A33" s="14">
        <v>8</v>
      </c>
      <c r="B33" s="23" t="s">
        <v>109</v>
      </c>
      <c r="C33" s="21"/>
      <c r="D33" s="21"/>
      <c r="E33" s="21"/>
      <c r="F33" s="21"/>
      <c r="G33" s="21">
        <v>72</v>
      </c>
      <c r="H33" s="21"/>
      <c r="I33" s="21">
        <f t="shared" si="2"/>
        <v>72</v>
      </c>
      <c r="J33" s="26"/>
      <c r="K33" s="21">
        <f t="shared" si="21"/>
        <v>0</v>
      </c>
      <c r="L33" s="26"/>
      <c r="M33" s="21">
        <f t="shared" ref="M33" si="23">G33-E33</f>
        <v>72</v>
      </c>
      <c r="N33" s="26"/>
      <c r="O33" s="21">
        <f t="shared" si="22"/>
        <v>0</v>
      </c>
      <c r="P33" s="26"/>
      <c r="Q33" s="17"/>
    </row>
    <row r="34" spans="1:17" s="11" customFormat="1" ht="31.5">
      <c r="A34" s="19" t="s">
        <v>31</v>
      </c>
      <c r="B34" s="24" t="s">
        <v>243</v>
      </c>
      <c r="C34" s="16">
        <v>4920</v>
      </c>
      <c r="D34" s="16">
        <v>4920</v>
      </c>
      <c r="E34" s="16">
        <v>4920</v>
      </c>
      <c r="F34" s="16">
        <v>4920</v>
      </c>
      <c r="G34" s="16">
        <v>55440</v>
      </c>
      <c r="H34" s="16">
        <f>G34</f>
        <v>55440</v>
      </c>
      <c r="I34" s="16">
        <f t="shared" si="2"/>
        <v>50520</v>
      </c>
      <c r="J34" s="25">
        <f t="shared" si="3"/>
        <v>1126.8292682926829</v>
      </c>
      <c r="K34" s="16">
        <f t="shared" si="4"/>
        <v>50520</v>
      </c>
      <c r="L34" s="25">
        <f t="shared" si="5"/>
        <v>1126.8292682926829</v>
      </c>
      <c r="M34" s="16">
        <f t="shared" si="11"/>
        <v>50520</v>
      </c>
      <c r="N34" s="25">
        <f>G34/E34*100</f>
        <v>1126.8292682926829</v>
      </c>
      <c r="O34" s="21">
        <f t="shared" ref="O34:O37" si="24">H34-F34</f>
        <v>50520</v>
      </c>
      <c r="P34" s="25">
        <f t="shared" ref="P34:P37" si="25">H34/F34*100</f>
        <v>1126.8292682926829</v>
      </c>
      <c r="Q34" s="10"/>
    </row>
    <row r="35" spans="1:17" s="11" customFormat="1" ht="24.75" customHeight="1">
      <c r="A35" s="19" t="s">
        <v>36</v>
      </c>
      <c r="B35" s="24" t="s">
        <v>32</v>
      </c>
      <c r="C35" s="16">
        <f>C36+C37</f>
        <v>151193</v>
      </c>
      <c r="D35" s="16">
        <f t="shared" ref="D35:F35" si="26">D36+D37</f>
        <v>151193</v>
      </c>
      <c r="E35" s="16">
        <f t="shared" si="26"/>
        <v>151193</v>
      </c>
      <c r="F35" s="16">
        <f t="shared" si="26"/>
        <v>151193</v>
      </c>
      <c r="G35" s="16">
        <f t="shared" ref="G35" si="27">G36+G37</f>
        <v>114013.478246</v>
      </c>
      <c r="H35" s="16">
        <f t="shared" ref="H35" si="28">H36+H37</f>
        <v>114013.478246</v>
      </c>
      <c r="I35" s="16">
        <f t="shared" si="2"/>
        <v>-37179.521754000001</v>
      </c>
      <c r="J35" s="25">
        <f t="shared" si="3"/>
        <v>75.409230748778057</v>
      </c>
      <c r="K35" s="16">
        <f t="shared" si="4"/>
        <v>-37179.521754000001</v>
      </c>
      <c r="L35" s="25">
        <f t="shared" si="5"/>
        <v>75.409230748778057</v>
      </c>
      <c r="M35" s="16">
        <f t="shared" si="11"/>
        <v>-37179.521754000001</v>
      </c>
      <c r="N35" s="26">
        <f>G35/E35*100</f>
        <v>75.409230748778057</v>
      </c>
      <c r="O35" s="16">
        <f t="shared" si="24"/>
        <v>-37179.521754000001</v>
      </c>
      <c r="P35" s="25">
        <f t="shared" si="25"/>
        <v>75.409230748778057</v>
      </c>
      <c r="Q35" s="10"/>
    </row>
    <row r="36" spans="1:17" s="22" customFormat="1" ht="24.75" customHeight="1">
      <c r="A36" s="14">
        <v>1</v>
      </c>
      <c r="B36" s="20" t="s">
        <v>33</v>
      </c>
      <c r="C36" s="21">
        <v>114624</v>
      </c>
      <c r="D36" s="21">
        <v>114624</v>
      </c>
      <c r="E36" s="21">
        <v>114624</v>
      </c>
      <c r="F36" s="21">
        <v>114624</v>
      </c>
      <c r="G36" s="21">
        <v>61892</v>
      </c>
      <c r="H36" s="21">
        <f>G36</f>
        <v>61892</v>
      </c>
      <c r="I36" s="21">
        <f t="shared" si="2"/>
        <v>-52732</v>
      </c>
      <c r="J36" s="26">
        <f t="shared" si="3"/>
        <v>53.99567280848688</v>
      </c>
      <c r="K36" s="21">
        <f t="shared" si="4"/>
        <v>-52732</v>
      </c>
      <c r="L36" s="26">
        <f t="shared" si="5"/>
        <v>53.99567280848688</v>
      </c>
      <c r="M36" s="21">
        <f t="shared" si="11"/>
        <v>-52732</v>
      </c>
      <c r="N36" s="26">
        <f>G36/E36*100</f>
        <v>53.99567280848688</v>
      </c>
      <c r="O36" s="21">
        <f t="shared" si="24"/>
        <v>-52732</v>
      </c>
      <c r="P36" s="26">
        <f t="shared" si="25"/>
        <v>53.99567280848688</v>
      </c>
      <c r="Q36" s="17"/>
    </row>
    <row r="37" spans="1:17" s="22" customFormat="1" ht="24.75" customHeight="1">
      <c r="A37" s="14">
        <v>2</v>
      </c>
      <c r="B37" s="20" t="s">
        <v>34</v>
      </c>
      <c r="C37" s="21">
        <v>36569</v>
      </c>
      <c r="D37" s="21">
        <v>36569</v>
      </c>
      <c r="E37" s="21">
        <v>36569</v>
      </c>
      <c r="F37" s="21">
        <v>36569</v>
      </c>
      <c r="G37" s="21">
        <v>52121.478245999999</v>
      </c>
      <c r="H37" s="21">
        <f>G37</f>
        <v>52121.478245999999</v>
      </c>
      <c r="I37" s="21">
        <f t="shared" si="2"/>
        <v>15552.478245999999</v>
      </c>
      <c r="J37" s="26">
        <f t="shared" si="3"/>
        <v>142.52913190407176</v>
      </c>
      <c r="K37" s="21">
        <f t="shared" si="4"/>
        <v>15552.478245999999</v>
      </c>
      <c r="L37" s="26">
        <f t="shared" si="5"/>
        <v>142.52913190407176</v>
      </c>
      <c r="M37" s="21">
        <f t="shared" si="11"/>
        <v>15552.478245999999</v>
      </c>
      <c r="N37" s="26">
        <f>G37/E37*100</f>
        <v>142.52913190407176</v>
      </c>
      <c r="O37" s="21">
        <f t="shared" si="24"/>
        <v>15552.478245999999</v>
      </c>
      <c r="P37" s="26">
        <f t="shared" si="25"/>
        <v>142.52913190407176</v>
      </c>
      <c r="Q37" s="17"/>
    </row>
  </sheetData>
  <mergeCells count="32">
    <mergeCell ref="O8:O10"/>
    <mergeCell ref="P8:P10"/>
    <mergeCell ref="K1:L1"/>
    <mergeCell ref="J5:L5"/>
    <mergeCell ref="I6:L6"/>
    <mergeCell ref="I7:J7"/>
    <mergeCell ref="K7:L7"/>
    <mergeCell ref="I8:I10"/>
    <mergeCell ref="J8:J10"/>
    <mergeCell ref="K8:K10"/>
    <mergeCell ref="L8:L10"/>
    <mergeCell ref="O1:P1"/>
    <mergeCell ref="A2:P2"/>
    <mergeCell ref="A3:P3"/>
    <mergeCell ref="A4:P4"/>
    <mergeCell ref="N5:P5"/>
    <mergeCell ref="A6:A10"/>
    <mergeCell ref="B6:B10"/>
    <mergeCell ref="C6:D7"/>
    <mergeCell ref="E6:F7"/>
    <mergeCell ref="M6:P6"/>
    <mergeCell ref="C8:C10"/>
    <mergeCell ref="D8:D10"/>
    <mergeCell ref="E8:E10"/>
    <mergeCell ref="F8:F10"/>
    <mergeCell ref="M8:M10"/>
    <mergeCell ref="G6:H7"/>
    <mergeCell ref="G8:G10"/>
    <mergeCell ref="H8:H10"/>
    <mergeCell ref="M7:N7"/>
    <mergeCell ref="O7:P7"/>
    <mergeCell ref="N8:N10"/>
  </mergeCells>
  <pageMargins left="0.45" right="0.2" top="0.5" bottom="0.5" header="0.3" footer="0.3"/>
  <pageSetup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8BB15-D49B-4EBC-84A6-2B811C78AB56}">
  <dimension ref="A1:R122"/>
  <sheetViews>
    <sheetView zoomScaleNormal="100" workbookViewId="0">
      <pane xSplit="3" ySplit="8" topLeftCell="D112" activePane="bottomRight" state="frozen"/>
      <selection pane="topRight" activeCell="D1" sqref="D1"/>
      <selection pane="bottomLeft" activeCell="A9" sqref="A9"/>
      <selection pane="bottomRight" activeCell="B116" sqref="B116"/>
    </sheetView>
  </sheetViews>
  <sheetFormatPr defaultRowHeight="15.75"/>
  <cols>
    <col min="1" max="1" width="8.375" style="30" customWidth="1"/>
    <col min="2" max="2" width="59.25" style="30" customWidth="1"/>
    <col min="3" max="3" width="15.625" style="128" customWidth="1"/>
    <col min="4" max="4" width="17.25" style="128" customWidth="1"/>
    <col min="5" max="5" width="13.75" style="63" customWidth="1"/>
    <col min="6" max="6" width="11" style="32" customWidth="1"/>
    <col min="7" max="7" width="10.625" style="30" customWidth="1"/>
    <col min="8" max="8" width="18.625" style="30" customWidth="1"/>
    <col min="9" max="9" width="11.125" style="30" customWidth="1"/>
    <col min="10" max="14" width="9" style="30" customWidth="1"/>
    <col min="15" max="15" width="81.375" style="30" customWidth="1"/>
    <col min="16" max="16" width="19.375" style="30" customWidth="1"/>
    <col min="17" max="19" width="9" style="30"/>
    <col min="20" max="20" width="12.375" style="30" bestFit="1" customWidth="1"/>
    <col min="21" max="254" width="9" style="30"/>
    <col min="255" max="255" width="5.125" style="30" customWidth="1"/>
    <col min="256" max="256" width="44" style="30" customWidth="1"/>
    <col min="257" max="257" width="14.25" style="30" customWidth="1"/>
    <col min="258" max="258" width="15.125" style="30" customWidth="1"/>
    <col min="259" max="260" width="0" style="30" hidden="1" customWidth="1"/>
    <col min="261" max="261" width="11.25" style="30" customWidth="1"/>
    <col min="262" max="262" width="11" style="30" customWidth="1"/>
    <col min="263" max="270" width="0" style="30" hidden="1" customWidth="1"/>
    <col min="271" max="271" width="9" style="30"/>
    <col min="272" max="272" width="19.375" style="30" customWidth="1"/>
    <col min="273" max="510" width="9" style="30"/>
    <col min="511" max="511" width="5.125" style="30" customWidth="1"/>
    <col min="512" max="512" width="44" style="30" customWidth="1"/>
    <col min="513" max="513" width="14.25" style="30" customWidth="1"/>
    <col min="514" max="514" width="15.125" style="30" customWidth="1"/>
    <col min="515" max="516" width="0" style="30" hidden="1" customWidth="1"/>
    <col min="517" max="517" width="11.25" style="30" customWidth="1"/>
    <col min="518" max="518" width="11" style="30" customWidth="1"/>
    <col min="519" max="526" width="0" style="30" hidden="1" customWidth="1"/>
    <col min="527" max="527" width="9" style="30"/>
    <col min="528" max="528" width="19.375" style="30" customWidth="1"/>
    <col min="529" max="766" width="9" style="30"/>
    <col min="767" max="767" width="5.125" style="30" customWidth="1"/>
    <col min="768" max="768" width="44" style="30" customWidth="1"/>
    <col min="769" max="769" width="14.25" style="30" customWidth="1"/>
    <col min="770" max="770" width="15.125" style="30" customWidth="1"/>
    <col min="771" max="772" width="0" style="30" hidden="1" customWidth="1"/>
    <col min="773" max="773" width="11.25" style="30" customWidth="1"/>
    <col min="774" max="774" width="11" style="30" customWidth="1"/>
    <col min="775" max="782" width="0" style="30" hidden="1" customWidth="1"/>
    <col min="783" max="783" width="9" style="30"/>
    <col min="784" max="784" width="19.375" style="30" customWidth="1"/>
    <col min="785" max="1022" width="9" style="30"/>
    <col min="1023" max="1023" width="5.125" style="30" customWidth="1"/>
    <col min="1024" max="1024" width="44" style="30" customWidth="1"/>
    <col min="1025" max="1025" width="14.25" style="30" customWidth="1"/>
    <col min="1026" max="1026" width="15.125" style="30" customWidth="1"/>
    <col min="1027" max="1028" width="0" style="30" hidden="1" customWidth="1"/>
    <col min="1029" max="1029" width="11.25" style="30" customWidth="1"/>
    <col min="1030" max="1030" width="11" style="30" customWidth="1"/>
    <col min="1031" max="1038" width="0" style="30" hidden="1" customWidth="1"/>
    <col min="1039" max="1039" width="9" style="30"/>
    <col min="1040" max="1040" width="19.375" style="30" customWidth="1"/>
    <col min="1041" max="1278" width="9" style="30"/>
    <col min="1279" max="1279" width="5.125" style="30" customWidth="1"/>
    <col min="1280" max="1280" width="44" style="30" customWidth="1"/>
    <col min="1281" max="1281" width="14.25" style="30" customWidth="1"/>
    <col min="1282" max="1282" width="15.125" style="30" customWidth="1"/>
    <col min="1283" max="1284" width="0" style="30" hidden="1" customWidth="1"/>
    <col min="1285" max="1285" width="11.25" style="30" customWidth="1"/>
    <col min="1286" max="1286" width="11" style="30" customWidth="1"/>
    <col min="1287" max="1294" width="0" style="30" hidden="1" customWidth="1"/>
    <col min="1295" max="1295" width="9" style="30"/>
    <col min="1296" max="1296" width="19.375" style="30" customWidth="1"/>
    <col min="1297" max="1534" width="9" style="30"/>
    <col min="1535" max="1535" width="5.125" style="30" customWidth="1"/>
    <col min="1536" max="1536" width="44" style="30" customWidth="1"/>
    <col min="1537" max="1537" width="14.25" style="30" customWidth="1"/>
    <col min="1538" max="1538" width="15.125" style="30" customWidth="1"/>
    <col min="1539" max="1540" width="0" style="30" hidden="1" customWidth="1"/>
    <col min="1541" max="1541" width="11.25" style="30" customWidth="1"/>
    <col min="1542" max="1542" width="11" style="30" customWidth="1"/>
    <col min="1543" max="1550" width="0" style="30" hidden="1" customWidth="1"/>
    <col min="1551" max="1551" width="9" style="30"/>
    <col min="1552" max="1552" width="19.375" style="30" customWidth="1"/>
    <col min="1553" max="1790" width="9" style="30"/>
    <col min="1791" max="1791" width="5.125" style="30" customWidth="1"/>
    <col min="1792" max="1792" width="44" style="30" customWidth="1"/>
    <col min="1793" max="1793" width="14.25" style="30" customWidth="1"/>
    <col min="1794" max="1794" width="15.125" style="30" customWidth="1"/>
    <col min="1795" max="1796" width="0" style="30" hidden="1" customWidth="1"/>
    <col min="1797" max="1797" width="11.25" style="30" customWidth="1"/>
    <col min="1798" max="1798" width="11" style="30" customWidth="1"/>
    <col min="1799" max="1806" width="0" style="30" hidden="1" customWidth="1"/>
    <col min="1807" max="1807" width="9" style="30"/>
    <col min="1808" max="1808" width="19.375" style="30" customWidth="1"/>
    <col min="1809" max="2046" width="9" style="30"/>
    <col min="2047" max="2047" width="5.125" style="30" customWidth="1"/>
    <col min="2048" max="2048" width="44" style="30" customWidth="1"/>
    <col min="2049" max="2049" width="14.25" style="30" customWidth="1"/>
    <col min="2050" max="2050" width="15.125" style="30" customWidth="1"/>
    <col min="2051" max="2052" width="0" style="30" hidden="1" customWidth="1"/>
    <col min="2053" max="2053" width="11.25" style="30" customWidth="1"/>
    <col min="2054" max="2054" width="11" style="30" customWidth="1"/>
    <col min="2055" max="2062" width="0" style="30" hidden="1" customWidth="1"/>
    <col min="2063" max="2063" width="9" style="30"/>
    <col min="2064" max="2064" width="19.375" style="30" customWidth="1"/>
    <col min="2065" max="2302" width="9" style="30"/>
    <col min="2303" max="2303" width="5.125" style="30" customWidth="1"/>
    <col min="2304" max="2304" width="44" style="30" customWidth="1"/>
    <col min="2305" max="2305" width="14.25" style="30" customWidth="1"/>
    <col min="2306" max="2306" width="15.125" style="30" customWidth="1"/>
    <col min="2307" max="2308" width="0" style="30" hidden="1" customWidth="1"/>
    <col min="2309" max="2309" width="11.25" style="30" customWidth="1"/>
    <col min="2310" max="2310" width="11" style="30" customWidth="1"/>
    <col min="2311" max="2318" width="0" style="30" hidden="1" customWidth="1"/>
    <col min="2319" max="2319" width="9" style="30"/>
    <col min="2320" max="2320" width="19.375" style="30" customWidth="1"/>
    <col min="2321" max="2558" width="9" style="30"/>
    <col min="2559" max="2559" width="5.125" style="30" customWidth="1"/>
    <col min="2560" max="2560" width="44" style="30" customWidth="1"/>
    <col min="2561" max="2561" width="14.25" style="30" customWidth="1"/>
    <col min="2562" max="2562" width="15.125" style="30" customWidth="1"/>
    <col min="2563" max="2564" width="0" style="30" hidden="1" customWidth="1"/>
    <col min="2565" max="2565" width="11.25" style="30" customWidth="1"/>
    <col min="2566" max="2566" width="11" style="30" customWidth="1"/>
    <col min="2567" max="2574" width="0" style="30" hidden="1" customWidth="1"/>
    <col min="2575" max="2575" width="9" style="30"/>
    <col min="2576" max="2576" width="19.375" style="30" customWidth="1"/>
    <col min="2577" max="2814" width="9" style="30"/>
    <col min="2815" max="2815" width="5.125" style="30" customWidth="1"/>
    <col min="2816" max="2816" width="44" style="30" customWidth="1"/>
    <col min="2817" max="2817" width="14.25" style="30" customWidth="1"/>
    <col min="2818" max="2818" width="15.125" style="30" customWidth="1"/>
    <col min="2819" max="2820" width="0" style="30" hidden="1" customWidth="1"/>
    <col min="2821" max="2821" width="11.25" style="30" customWidth="1"/>
    <col min="2822" max="2822" width="11" style="30" customWidth="1"/>
    <col min="2823" max="2830" width="0" style="30" hidden="1" customWidth="1"/>
    <col min="2831" max="2831" width="9" style="30"/>
    <col min="2832" max="2832" width="19.375" style="30" customWidth="1"/>
    <col min="2833" max="3070" width="9" style="30"/>
    <col min="3071" max="3071" width="5.125" style="30" customWidth="1"/>
    <col min="3072" max="3072" width="44" style="30" customWidth="1"/>
    <col min="3073" max="3073" width="14.25" style="30" customWidth="1"/>
    <col min="3074" max="3074" width="15.125" style="30" customWidth="1"/>
    <col min="3075" max="3076" width="0" style="30" hidden="1" customWidth="1"/>
    <col min="3077" max="3077" width="11.25" style="30" customWidth="1"/>
    <col min="3078" max="3078" width="11" style="30" customWidth="1"/>
    <col min="3079" max="3086" width="0" style="30" hidden="1" customWidth="1"/>
    <col min="3087" max="3087" width="9" style="30"/>
    <col min="3088" max="3088" width="19.375" style="30" customWidth="1"/>
    <col min="3089" max="3326" width="9" style="30"/>
    <col min="3327" max="3327" width="5.125" style="30" customWidth="1"/>
    <col min="3328" max="3328" width="44" style="30" customWidth="1"/>
    <col min="3329" max="3329" width="14.25" style="30" customWidth="1"/>
    <col min="3330" max="3330" width="15.125" style="30" customWidth="1"/>
    <col min="3331" max="3332" width="0" style="30" hidden="1" customWidth="1"/>
    <col min="3333" max="3333" width="11.25" style="30" customWidth="1"/>
    <col min="3334" max="3334" width="11" style="30" customWidth="1"/>
    <col min="3335" max="3342" width="0" style="30" hidden="1" customWidth="1"/>
    <col min="3343" max="3343" width="9" style="30"/>
    <col min="3344" max="3344" width="19.375" style="30" customWidth="1"/>
    <col min="3345" max="3582" width="9" style="30"/>
    <col min="3583" max="3583" width="5.125" style="30" customWidth="1"/>
    <col min="3584" max="3584" width="44" style="30" customWidth="1"/>
    <col min="3585" max="3585" width="14.25" style="30" customWidth="1"/>
    <col min="3586" max="3586" width="15.125" style="30" customWidth="1"/>
    <col min="3587" max="3588" width="0" style="30" hidden="1" customWidth="1"/>
    <col min="3589" max="3589" width="11.25" style="30" customWidth="1"/>
    <col min="3590" max="3590" width="11" style="30" customWidth="1"/>
    <col min="3591" max="3598" width="0" style="30" hidden="1" customWidth="1"/>
    <col min="3599" max="3599" width="9" style="30"/>
    <col min="3600" max="3600" width="19.375" style="30" customWidth="1"/>
    <col min="3601" max="3838" width="9" style="30"/>
    <col min="3839" max="3839" width="5.125" style="30" customWidth="1"/>
    <col min="3840" max="3840" width="44" style="30" customWidth="1"/>
    <col min="3841" max="3841" width="14.25" style="30" customWidth="1"/>
    <col min="3842" max="3842" width="15.125" style="30" customWidth="1"/>
    <col min="3843" max="3844" width="0" style="30" hidden="1" customWidth="1"/>
    <col min="3845" max="3845" width="11.25" style="30" customWidth="1"/>
    <col min="3846" max="3846" width="11" style="30" customWidth="1"/>
    <col min="3847" max="3854" width="0" style="30" hidden="1" customWidth="1"/>
    <col min="3855" max="3855" width="9" style="30"/>
    <col min="3856" max="3856" width="19.375" style="30" customWidth="1"/>
    <col min="3857" max="4094" width="9" style="30"/>
    <col min="4095" max="4095" width="5.125" style="30" customWidth="1"/>
    <col min="4096" max="4096" width="44" style="30" customWidth="1"/>
    <col min="4097" max="4097" width="14.25" style="30" customWidth="1"/>
    <col min="4098" max="4098" width="15.125" style="30" customWidth="1"/>
    <col min="4099" max="4100" width="0" style="30" hidden="1" customWidth="1"/>
    <col min="4101" max="4101" width="11.25" style="30" customWidth="1"/>
    <col min="4102" max="4102" width="11" style="30" customWidth="1"/>
    <col min="4103" max="4110" width="0" style="30" hidden="1" customWidth="1"/>
    <col min="4111" max="4111" width="9" style="30"/>
    <col min="4112" max="4112" width="19.375" style="30" customWidth="1"/>
    <col min="4113" max="4350" width="9" style="30"/>
    <col min="4351" max="4351" width="5.125" style="30" customWidth="1"/>
    <col min="4352" max="4352" width="44" style="30" customWidth="1"/>
    <col min="4353" max="4353" width="14.25" style="30" customWidth="1"/>
    <col min="4354" max="4354" width="15.125" style="30" customWidth="1"/>
    <col min="4355" max="4356" width="0" style="30" hidden="1" customWidth="1"/>
    <col min="4357" max="4357" width="11.25" style="30" customWidth="1"/>
    <col min="4358" max="4358" width="11" style="30" customWidth="1"/>
    <col min="4359" max="4366" width="0" style="30" hidden="1" customWidth="1"/>
    <col min="4367" max="4367" width="9" style="30"/>
    <col min="4368" max="4368" width="19.375" style="30" customWidth="1"/>
    <col min="4369" max="4606" width="9" style="30"/>
    <col min="4607" max="4607" width="5.125" style="30" customWidth="1"/>
    <col min="4608" max="4608" width="44" style="30" customWidth="1"/>
    <col min="4609" max="4609" width="14.25" style="30" customWidth="1"/>
    <col min="4610" max="4610" width="15.125" style="30" customWidth="1"/>
    <col min="4611" max="4612" width="0" style="30" hidden="1" customWidth="1"/>
    <col min="4613" max="4613" width="11.25" style="30" customWidth="1"/>
    <col min="4614" max="4614" width="11" style="30" customWidth="1"/>
    <col min="4615" max="4622" width="0" style="30" hidden="1" customWidth="1"/>
    <col min="4623" max="4623" width="9" style="30"/>
    <col min="4624" max="4624" width="19.375" style="30" customWidth="1"/>
    <col min="4625" max="4862" width="9" style="30"/>
    <col min="4863" max="4863" width="5.125" style="30" customWidth="1"/>
    <col min="4864" max="4864" width="44" style="30" customWidth="1"/>
    <col min="4865" max="4865" width="14.25" style="30" customWidth="1"/>
    <col min="4866" max="4866" width="15.125" style="30" customWidth="1"/>
    <col min="4867" max="4868" width="0" style="30" hidden="1" customWidth="1"/>
    <col min="4869" max="4869" width="11.25" style="30" customWidth="1"/>
    <col min="4870" max="4870" width="11" style="30" customWidth="1"/>
    <col min="4871" max="4878" width="0" style="30" hidden="1" customWidth="1"/>
    <col min="4879" max="4879" width="9" style="30"/>
    <col min="4880" max="4880" width="19.375" style="30" customWidth="1"/>
    <col min="4881" max="5118" width="9" style="30"/>
    <col min="5119" max="5119" width="5.125" style="30" customWidth="1"/>
    <col min="5120" max="5120" width="44" style="30" customWidth="1"/>
    <col min="5121" max="5121" width="14.25" style="30" customWidth="1"/>
    <col min="5122" max="5122" width="15.125" style="30" customWidth="1"/>
    <col min="5123" max="5124" width="0" style="30" hidden="1" customWidth="1"/>
    <col min="5125" max="5125" width="11.25" style="30" customWidth="1"/>
    <col min="5126" max="5126" width="11" style="30" customWidth="1"/>
    <col min="5127" max="5134" width="0" style="30" hidden="1" customWidth="1"/>
    <col min="5135" max="5135" width="9" style="30"/>
    <col min="5136" max="5136" width="19.375" style="30" customWidth="1"/>
    <col min="5137" max="5374" width="9" style="30"/>
    <col min="5375" max="5375" width="5.125" style="30" customWidth="1"/>
    <col min="5376" max="5376" width="44" style="30" customWidth="1"/>
    <col min="5377" max="5377" width="14.25" style="30" customWidth="1"/>
    <col min="5378" max="5378" width="15.125" style="30" customWidth="1"/>
    <col min="5379" max="5380" width="0" style="30" hidden="1" customWidth="1"/>
    <col min="5381" max="5381" width="11.25" style="30" customWidth="1"/>
    <col min="5382" max="5382" width="11" style="30" customWidth="1"/>
    <col min="5383" max="5390" width="0" style="30" hidden="1" customWidth="1"/>
    <col min="5391" max="5391" width="9" style="30"/>
    <col min="5392" max="5392" width="19.375" style="30" customWidth="1"/>
    <col min="5393" max="5630" width="9" style="30"/>
    <col min="5631" max="5631" width="5.125" style="30" customWidth="1"/>
    <col min="5632" max="5632" width="44" style="30" customWidth="1"/>
    <col min="5633" max="5633" width="14.25" style="30" customWidth="1"/>
    <col min="5634" max="5634" width="15.125" style="30" customWidth="1"/>
    <col min="5635" max="5636" width="0" style="30" hidden="1" customWidth="1"/>
    <col min="5637" max="5637" width="11.25" style="30" customWidth="1"/>
    <col min="5638" max="5638" width="11" style="30" customWidth="1"/>
    <col min="5639" max="5646" width="0" style="30" hidden="1" customWidth="1"/>
    <col min="5647" max="5647" width="9" style="30"/>
    <col min="5648" max="5648" width="19.375" style="30" customWidth="1"/>
    <col min="5649" max="5886" width="9" style="30"/>
    <col min="5887" max="5887" width="5.125" style="30" customWidth="1"/>
    <col min="5888" max="5888" width="44" style="30" customWidth="1"/>
    <col min="5889" max="5889" width="14.25" style="30" customWidth="1"/>
    <col min="5890" max="5890" width="15.125" style="30" customWidth="1"/>
    <col min="5891" max="5892" width="0" style="30" hidden="1" customWidth="1"/>
    <col min="5893" max="5893" width="11.25" style="30" customWidth="1"/>
    <col min="5894" max="5894" width="11" style="30" customWidth="1"/>
    <col min="5895" max="5902" width="0" style="30" hidden="1" customWidth="1"/>
    <col min="5903" max="5903" width="9" style="30"/>
    <col min="5904" max="5904" width="19.375" style="30" customWidth="1"/>
    <col min="5905" max="6142" width="9" style="30"/>
    <col min="6143" max="6143" width="5.125" style="30" customWidth="1"/>
    <col min="6144" max="6144" width="44" style="30" customWidth="1"/>
    <col min="6145" max="6145" width="14.25" style="30" customWidth="1"/>
    <col min="6146" max="6146" width="15.125" style="30" customWidth="1"/>
    <col min="6147" max="6148" width="0" style="30" hidden="1" customWidth="1"/>
    <col min="6149" max="6149" width="11.25" style="30" customWidth="1"/>
    <col min="6150" max="6150" width="11" style="30" customWidth="1"/>
    <col min="6151" max="6158" width="0" style="30" hidden="1" customWidth="1"/>
    <col min="6159" max="6159" width="9" style="30"/>
    <col min="6160" max="6160" width="19.375" style="30" customWidth="1"/>
    <col min="6161" max="6398" width="9" style="30"/>
    <col min="6399" max="6399" width="5.125" style="30" customWidth="1"/>
    <col min="6400" max="6400" width="44" style="30" customWidth="1"/>
    <col min="6401" max="6401" width="14.25" style="30" customWidth="1"/>
    <col min="6402" max="6402" width="15.125" style="30" customWidth="1"/>
    <col min="6403" max="6404" width="0" style="30" hidden="1" customWidth="1"/>
    <col min="6405" max="6405" width="11.25" style="30" customWidth="1"/>
    <col min="6406" max="6406" width="11" style="30" customWidth="1"/>
    <col min="6407" max="6414" width="0" style="30" hidden="1" customWidth="1"/>
    <col min="6415" max="6415" width="9" style="30"/>
    <col min="6416" max="6416" width="19.375" style="30" customWidth="1"/>
    <col min="6417" max="6654" width="9" style="30"/>
    <col min="6655" max="6655" width="5.125" style="30" customWidth="1"/>
    <col min="6656" max="6656" width="44" style="30" customWidth="1"/>
    <col min="6657" max="6657" width="14.25" style="30" customWidth="1"/>
    <col min="6658" max="6658" width="15.125" style="30" customWidth="1"/>
    <col min="6659" max="6660" width="0" style="30" hidden="1" customWidth="1"/>
    <col min="6661" max="6661" width="11.25" style="30" customWidth="1"/>
    <col min="6662" max="6662" width="11" style="30" customWidth="1"/>
    <col min="6663" max="6670" width="0" style="30" hidden="1" customWidth="1"/>
    <col min="6671" max="6671" width="9" style="30"/>
    <col min="6672" max="6672" width="19.375" style="30" customWidth="1"/>
    <col min="6673" max="6910" width="9" style="30"/>
    <col min="6911" max="6911" width="5.125" style="30" customWidth="1"/>
    <col min="6912" max="6912" width="44" style="30" customWidth="1"/>
    <col min="6913" max="6913" width="14.25" style="30" customWidth="1"/>
    <col min="6914" max="6914" width="15.125" style="30" customWidth="1"/>
    <col min="6915" max="6916" width="0" style="30" hidden="1" customWidth="1"/>
    <col min="6917" max="6917" width="11.25" style="30" customWidth="1"/>
    <col min="6918" max="6918" width="11" style="30" customWidth="1"/>
    <col min="6919" max="6926" width="0" style="30" hidden="1" customWidth="1"/>
    <col min="6927" max="6927" width="9" style="30"/>
    <col min="6928" max="6928" width="19.375" style="30" customWidth="1"/>
    <col min="6929" max="7166" width="9" style="30"/>
    <col min="7167" max="7167" width="5.125" style="30" customWidth="1"/>
    <col min="7168" max="7168" width="44" style="30" customWidth="1"/>
    <col min="7169" max="7169" width="14.25" style="30" customWidth="1"/>
    <col min="7170" max="7170" width="15.125" style="30" customWidth="1"/>
    <col min="7171" max="7172" width="0" style="30" hidden="1" customWidth="1"/>
    <col min="7173" max="7173" width="11.25" style="30" customWidth="1"/>
    <col min="7174" max="7174" width="11" style="30" customWidth="1"/>
    <col min="7175" max="7182" width="0" style="30" hidden="1" customWidth="1"/>
    <col min="7183" max="7183" width="9" style="30"/>
    <col min="7184" max="7184" width="19.375" style="30" customWidth="1"/>
    <col min="7185" max="7422" width="9" style="30"/>
    <col min="7423" max="7423" width="5.125" style="30" customWidth="1"/>
    <col min="7424" max="7424" width="44" style="30" customWidth="1"/>
    <col min="7425" max="7425" width="14.25" style="30" customWidth="1"/>
    <col min="7426" max="7426" width="15.125" style="30" customWidth="1"/>
    <col min="7427" max="7428" width="0" style="30" hidden="1" customWidth="1"/>
    <col min="7429" max="7429" width="11.25" style="30" customWidth="1"/>
    <col min="7430" max="7430" width="11" style="30" customWidth="1"/>
    <col min="7431" max="7438" width="0" style="30" hidden="1" customWidth="1"/>
    <col min="7439" max="7439" width="9" style="30"/>
    <col min="7440" max="7440" width="19.375" style="30" customWidth="1"/>
    <col min="7441" max="7678" width="9" style="30"/>
    <col min="7679" max="7679" width="5.125" style="30" customWidth="1"/>
    <col min="7680" max="7680" width="44" style="30" customWidth="1"/>
    <col min="7681" max="7681" width="14.25" style="30" customWidth="1"/>
    <col min="7682" max="7682" width="15.125" style="30" customWidth="1"/>
    <col min="7683" max="7684" width="0" style="30" hidden="1" customWidth="1"/>
    <col min="7685" max="7685" width="11.25" style="30" customWidth="1"/>
    <col min="7686" max="7686" width="11" style="30" customWidth="1"/>
    <col min="7687" max="7694" width="0" style="30" hidden="1" customWidth="1"/>
    <col min="7695" max="7695" width="9" style="30"/>
    <col min="7696" max="7696" width="19.375" style="30" customWidth="1"/>
    <col min="7697" max="7934" width="9" style="30"/>
    <col min="7935" max="7935" width="5.125" style="30" customWidth="1"/>
    <col min="7936" max="7936" width="44" style="30" customWidth="1"/>
    <col min="7937" max="7937" width="14.25" style="30" customWidth="1"/>
    <col min="7938" max="7938" width="15.125" style="30" customWidth="1"/>
    <col min="7939" max="7940" width="0" style="30" hidden="1" customWidth="1"/>
    <col min="7941" max="7941" width="11.25" style="30" customWidth="1"/>
    <col min="7942" max="7942" width="11" style="30" customWidth="1"/>
    <col min="7943" max="7950" width="0" style="30" hidden="1" customWidth="1"/>
    <col min="7951" max="7951" width="9" style="30"/>
    <col min="7952" max="7952" width="19.375" style="30" customWidth="1"/>
    <col min="7953" max="8190" width="9" style="30"/>
    <col min="8191" max="8191" width="5.125" style="30" customWidth="1"/>
    <col min="8192" max="8192" width="44" style="30" customWidth="1"/>
    <col min="8193" max="8193" width="14.25" style="30" customWidth="1"/>
    <col min="8194" max="8194" width="15.125" style="30" customWidth="1"/>
    <col min="8195" max="8196" width="0" style="30" hidden="1" customWidth="1"/>
    <col min="8197" max="8197" width="11.25" style="30" customWidth="1"/>
    <col min="8198" max="8198" width="11" style="30" customWidth="1"/>
    <col min="8199" max="8206" width="0" style="30" hidden="1" customWidth="1"/>
    <col min="8207" max="8207" width="9" style="30"/>
    <col min="8208" max="8208" width="19.375" style="30" customWidth="1"/>
    <col min="8209" max="8446" width="9" style="30"/>
    <col min="8447" max="8447" width="5.125" style="30" customWidth="1"/>
    <col min="8448" max="8448" width="44" style="30" customWidth="1"/>
    <col min="8449" max="8449" width="14.25" style="30" customWidth="1"/>
    <col min="8450" max="8450" width="15.125" style="30" customWidth="1"/>
    <col min="8451" max="8452" width="0" style="30" hidden="1" customWidth="1"/>
    <col min="8453" max="8453" width="11.25" style="30" customWidth="1"/>
    <col min="8454" max="8454" width="11" style="30" customWidth="1"/>
    <col min="8455" max="8462" width="0" style="30" hidden="1" customWidth="1"/>
    <col min="8463" max="8463" width="9" style="30"/>
    <col min="8464" max="8464" width="19.375" style="30" customWidth="1"/>
    <col min="8465" max="8702" width="9" style="30"/>
    <col min="8703" max="8703" width="5.125" style="30" customWidth="1"/>
    <col min="8704" max="8704" width="44" style="30" customWidth="1"/>
    <col min="8705" max="8705" width="14.25" style="30" customWidth="1"/>
    <col min="8706" max="8706" width="15.125" style="30" customWidth="1"/>
    <col min="8707" max="8708" width="0" style="30" hidden="1" customWidth="1"/>
    <col min="8709" max="8709" width="11.25" style="30" customWidth="1"/>
    <col min="8710" max="8710" width="11" style="30" customWidth="1"/>
    <col min="8711" max="8718" width="0" style="30" hidden="1" customWidth="1"/>
    <col min="8719" max="8719" width="9" style="30"/>
    <col min="8720" max="8720" width="19.375" style="30" customWidth="1"/>
    <col min="8721" max="8958" width="9" style="30"/>
    <col min="8959" max="8959" width="5.125" style="30" customWidth="1"/>
    <col min="8960" max="8960" width="44" style="30" customWidth="1"/>
    <col min="8961" max="8961" width="14.25" style="30" customWidth="1"/>
    <col min="8962" max="8962" width="15.125" style="30" customWidth="1"/>
    <col min="8963" max="8964" width="0" style="30" hidden="1" customWidth="1"/>
    <col min="8965" max="8965" width="11.25" style="30" customWidth="1"/>
    <col min="8966" max="8966" width="11" style="30" customWidth="1"/>
    <col min="8967" max="8974" width="0" style="30" hidden="1" customWidth="1"/>
    <col min="8975" max="8975" width="9" style="30"/>
    <col min="8976" max="8976" width="19.375" style="30" customWidth="1"/>
    <col min="8977" max="9214" width="9" style="30"/>
    <col min="9215" max="9215" width="5.125" style="30" customWidth="1"/>
    <col min="9216" max="9216" width="44" style="30" customWidth="1"/>
    <col min="9217" max="9217" width="14.25" style="30" customWidth="1"/>
    <col min="9218" max="9218" width="15.125" style="30" customWidth="1"/>
    <col min="9219" max="9220" width="0" style="30" hidden="1" customWidth="1"/>
    <col min="9221" max="9221" width="11.25" style="30" customWidth="1"/>
    <col min="9222" max="9222" width="11" style="30" customWidth="1"/>
    <col min="9223" max="9230" width="0" style="30" hidden="1" customWidth="1"/>
    <col min="9231" max="9231" width="9" style="30"/>
    <col min="9232" max="9232" width="19.375" style="30" customWidth="1"/>
    <col min="9233" max="9470" width="9" style="30"/>
    <col min="9471" max="9471" width="5.125" style="30" customWidth="1"/>
    <col min="9472" max="9472" width="44" style="30" customWidth="1"/>
    <col min="9473" max="9473" width="14.25" style="30" customWidth="1"/>
    <col min="9474" max="9474" width="15.125" style="30" customWidth="1"/>
    <col min="9475" max="9476" width="0" style="30" hidden="1" customWidth="1"/>
    <col min="9477" max="9477" width="11.25" style="30" customWidth="1"/>
    <col min="9478" max="9478" width="11" style="30" customWidth="1"/>
    <col min="9479" max="9486" width="0" style="30" hidden="1" customWidth="1"/>
    <col min="9487" max="9487" width="9" style="30"/>
    <col min="9488" max="9488" width="19.375" style="30" customWidth="1"/>
    <col min="9489" max="9726" width="9" style="30"/>
    <col min="9727" max="9727" width="5.125" style="30" customWidth="1"/>
    <col min="9728" max="9728" width="44" style="30" customWidth="1"/>
    <col min="9729" max="9729" width="14.25" style="30" customWidth="1"/>
    <col min="9730" max="9730" width="15.125" style="30" customWidth="1"/>
    <col min="9731" max="9732" width="0" style="30" hidden="1" customWidth="1"/>
    <col min="9733" max="9733" width="11.25" style="30" customWidth="1"/>
    <col min="9734" max="9734" width="11" style="30" customWidth="1"/>
    <col min="9735" max="9742" width="0" style="30" hidden="1" customWidth="1"/>
    <col min="9743" max="9743" width="9" style="30"/>
    <col min="9744" max="9744" width="19.375" style="30" customWidth="1"/>
    <col min="9745" max="9982" width="9" style="30"/>
    <col min="9983" max="9983" width="5.125" style="30" customWidth="1"/>
    <col min="9984" max="9984" width="44" style="30" customWidth="1"/>
    <col min="9985" max="9985" width="14.25" style="30" customWidth="1"/>
    <col min="9986" max="9986" width="15.125" style="30" customWidth="1"/>
    <col min="9987" max="9988" width="0" style="30" hidden="1" customWidth="1"/>
    <col min="9989" max="9989" width="11.25" style="30" customWidth="1"/>
    <col min="9990" max="9990" width="11" style="30" customWidth="1"/>
    <col min="9991" max="9998" width="0" style="30" hidden="1" customWidth="1"/>
    <col min="9999" max="9999" width="9" style="30"/>
    <col min="10000" max="10000" width="19.375" style="30" customWidth="1"/>
    <col min="10001" max="10238" width="9" style="30"/>
    <col min="10239" max="10239" width="5.125" style="30" customWidth="1"/>
    <col min="10240" max="10240" width="44" style="30" customWidth="1"/>
    <col min="10241" max="10241" width="14.25" style="30" customWidth="1"/>
    <col min="10242" max="10242" width="15.125" style="30" customWidth="1"/>
    <col min="10243" max="10244" width="0" style="30" hidden="1" customWidth="1"/>
    <col min="10245" max="10245" width="11.25" style="30" customWidth="1"/>
    <col min="10246" max="10246" width="11" style="30" customWidth="1"/>
    <col min="10247" max="10254" width="0" style="30" hidden="1" customWidth="1"/>
    <col min="10255" max="10255" width="9" style="30"/>
    <col min="10256" max="10256" width="19.375" style="30" customWidth="1"/>
    <col min="10257" max="10494" width="9" style="30"/>
    <col min="10495" max="10495" width="5.125" style="30" customWidth="1"/>
    <col min="10496" max="10496" width="44" style="30" customWidth="1"/>
    <col min="10497" max="10497" width="14.25" style="30" customWidth="1"/>
    <col min="10498" max="10498" width="15.125" style="30" customWidth="1"/>
    <col min="10499" max="10500" width="0" style="30" hidden="1" customWidth="1"/>
    <col min="10501" max="10501" width="11.25" style="30" customWidth="1"/>
    <col min="10502" max="10502" width="11" style="30" customWidth="1"/>
    <col min="10503" max="10510" width="0" style="30" hidden="1" customWidth="1"/>
    <col min="10511" max="10511" width="9" style="30"/>
    <col min="10512" max="10512" width="19.375" style="30" customWidth="1"/>
    <col min="10513" max="10750" width="9" style="30"/>
    <col min="10751" max="10751" width="5.125" style="30" customWidth="1"/>
    <col min="10752" max="10752" width="44" style="30" customWidth="1"/>
    <col min="10753" max="10753" width="14.25" style="30" customWidth="1"/>
    <col min="10754" max="10754" width="15.125" style="30" customWidth="1"/>
    <col min="10755" max="10756" width="0" style="30" hidden="1" customWidth="1"/>
    <col min="10757" max="10757" width="11.25" style="30" customWidth="1"/>
    <col min="10758" max="10758" width="11" style="30" customWidth="1"/>
    <col min="10759" max="10766" width="0" style="30" hidden="1" customWidth="1"/>
    <col min="10767" max="10767" width="9" style="30"/>
    <col min="10768" max="10768" width="19.375" style="30" customWidth="1"/>
    <col min="10769" max="11006" width="9" style="30"/>
    <col min="11007" max="11007" width="5.125" style="30" customWidth="1"/>
    <col min="11008" max="11008" width="44" style="30" customWidth="1"/>
    <col min="11009" max="11009" width="14.25" style="30" customWidth="1"/>
    <col min="11010" max="11010" width="15.125" style="30" customWidth="1"/>
    <col min="11011" max="11012" width="0" style="30" hidden="1" customWidth="1"/>
    <col min="11013" max="11013" width="11.25" style="30" customWidth="1"/>
    <col min="11014" max="11014" width="11" style="30" customWidth="1"/>
    <col min="11015" max="11022" width="0" style="30" hidden="1" customWidth="1"/>
    <col min="11023" max="11023" width="9" style="30"/>
    <col min="11024" max="11024" width="19.375" style="30" customWidth="1"/>
    <col min="11025" max="11262" width="9" style="30"/>
    <col min="11263" max="11263" width="5.125" style="30" customWidth="1"/>
    <col min="11264" max="11264" width="44" style="30" customWidth="1"/>
    <col min="11265" max="11265" width="14.25" style="30" customWidth="1"/>
    <col min="11266" max="11266" width="15.125" style="30" customWidth="1"/>
    <col min="11267" max="11268" width="0" style="30" hidden="1" customWidth="1"/>
    <col min="11269" max="11269" width="11.25" style="30" customWidth="1"/>
    <col min="11270" max="11270" width="11" style="30" customWidth="1"/>
    <col min="11271" max="11278" width="0" style="30" hidden="1" customWidth="1"/>
    <col min="11279" max="11279" width="9" style="30"/>
    <col min="11280" max="11280" width="19.375" style="30" customWidth="1"/>
    <col min="11281" max="11518" width="9" style="30"/>
    <col min="11519" max="11519" width="5.125" style="30" customWidth="1"/>
    <col min="11520" max="11520" width="44" style="30" customWidth="1"/>
    <col min="11521" max="11521" width="14.25" style="30" customWidth="1"/>
    <col min="11522" max="11522" width="15.125" style="30" customWidth="1"/>
    <col min="11523" max="11524" width="0" style="30" hidden="1" customWidth="1"/>
    <col min="11525" max="11525" width="11.25" style="30" customWidth="1"/>
    <col min="11526" max="11526" width="11" style="30" customWidth="1"/>
    <col min="11527" max="11534" width="0" style="30" hidden="1" customWidth="1"/>
    <col min="11535" max="11535" width="9" style="30"/>
    <col min="11536" max="11536" width="19.375" style="30" customWidth="1"/>
    <col min="11537" max="11774" width="9" style="30"/>
    <col min="11775" max="11775" width="5.125" style="30" customWidth="1"/>
    <col min="11776" max="11776" width="44" style="30" customWidth="1"/>
    <col min="11777" max="11777" width="14.25" style="30" customWidth="1"/>
    <col min="11778" max="11778" width="15.125" style="30" customWidth="1"/>
    <col min="11779" max="11780" width="0" style="30" hidden="1" customWidth="1"/>
    <col min="11781" max="11781" width="11.25" style="30" customWidth="1"/>
    <col min="11782" max="11782" width="11" style="30" customWidth="1"/>
    <col min="11783" max="11790" width="0" style="30" hidden="1" customWidth="1"/>
    <col min="11791" max="11791" width="9" style="30"/>
    <col min="11792" max="11792" width="19.375" style="30" customWidth="1"/>
    <col min="11793" max="12030" width="9" style="30"/>
    <col min="12031" max="12031" width="5.125" style="30" customWidth="1"/>
    <col min="12032" max="12032" width="44" style="30" customWidth="1"/>
    <col min="12033" max="12033" width="14.25" style="30" customWidth="1"/>
    <col min="12034" max="12034" width="15.125" style="30" customWidth="1"/>
    <col min="12035" max="12036" width="0" style="30" hidden="1" customWidth="1"/>
    <col min="12037" max="12037" width="11.25" style="30" customWidth="1"/>
    <col min="12038" max="12038" width="11" style="30" customWidth="1"/>
    <col min="12039" max="12046" width="0" style="30" hidden="1" customWidth="1"/>
    <col min="12047" max="12047" width="9" style="30"/>
    <col min="12048" max="12048" width="19.375" style="30" customWidth="1"/>
    <col min="12049" max="12286" width="9" style="30"/>
    <col min="12287" max="12287" width="5.125" style="30" customWidth="1"/>
    <col min="12288" max="12288" width="44" style="30" customWidth="1"/>
    <col min="12289" max="12289" width="14.25" style="30" customWidth="1"/>
    <col min="12290" max="12290" width="15.125" style="30" customWidth="1"/>
    <col min="12291" max="12292" width="0" style="30" hidden="1" customWidth="1"/>
    <col min="12293" max="12293" width="11.25" style="30" customWidth="1"/>
    <col min="12294" max="12294" width="11" style="30" customWidth="1"/>
    <col min="12295" max="12302" width="0" style="30" hidden="1" customWidth="1"/>
    <col min="12303" max="12303" width="9" style="30"/>
    <col min="12304" max="12304" width="19.375" style="30" customWidth="1"/>
    <col min="12305" max="12542" width="9" style="30"/>
    <col min="12543" max="12543" width="5.125" style="30" customWidth="1"/>
    <col min="12544" max="12544" width="44" style="30" customWidth="1"/>
    <col min="12545" max="12545" width="14.25" style="30" customWidth="1"/>
    <col min="12546" max="12546" width="15.125" style="30" customWidth="1"/>
    <col min="12547" max="12548" width="0" style="30" hidden="1" customWidth="1"/>
    <col min="12549" max="12549" width="11.25" style="30" customWidth="1"/>
    <col min="12550" max="12550" width="11" style="30" customWidth="1"/>
    <col min="12551" max="12558" width="0" style="30" hidden="1" customWidth="1"/>
    <col min="12559" max="12559" width="9" style="30"/>
    <col min="12560" max="12560" width="19.375" style="30" customWidth="1"/>
    <col min="12561" max="12798" width="9" style="30"/>
    <col min="12799" max="12799" width="5.125" style="30" customWidth="1"/>
    <col min="12800" max="12800" width="44" style="30" customWidth="1"/>
    <col min="12801" max="12801" width="14.25" style="30" customWidth="1"/>
    <col min="12802" max="12802" width="15.125" style="30" customWidth="1"/>
    <col min="12803" max="12804" width="0" style="30" hidden="1" customWidth="1"/>
    <col min="12805" max="12805" width="11.25" style="30" customWidth="1"/>
    <col min="12806" max="12806" width="11" style="30" customWidth="1"/>
    <col min="12807" max="12814" width="0" style="30" hidden="1" customWidth="1"/>
    <col min="12815" max="12815" width="9" style="30"/>
    <col min="12816" max="12816" width="19.375" style="30" customWidth="1"/>
    <col min="12817" max="13054" width="9" style="30"/>
    <col min="13055" max="13055" width="5.125" style="30" customWidth="1"/>
    <col min="13056" max="13056" width="44" style="30" customWidth="1"/>
    <col min="13057" max="13057" width="14.25" style="30" customWidth="1"/>
    <col min="13058" max="13058" width="15.125" style="30" customWidth="1"/>
    <col min="13059" max="13060" width="0" style="30" hidden="1" customWidth="1"/>
    <col min="13061" max="13061" width="11.25" style="30" customWidth="1"/>
    <col min="13062" max="13062" width="11" style="30" customWidth="1"/>
    <col min="13063" max="13070" width="0" style="30" hidden="1" customWidth="1"/>
    <col min="13071" max="13071" width="9" style="30"/>
    <col min="13072" max="13072" width="19.375" style="30" customWidth="1"/>
    <col min="13073" max="13310" width="9" style="30"/>
    <col min="13311" max="13311" width="5.125" style="30" customWidth="1"/>
    <col min="13312" max="13312" width="44" style="30" customWidth="1"/>
    <col min="13313" max="13313" width="14.25" style="30" customWidth="1"/>
    <col min="13314" max="13314" width="15.125" style="30" customWidth="1"/>
    <col min="13315" max="13316" width="0" style="30" hidden="1" customWidth="1"/>
    <col min="13317" max="13317" width="11.25" style="30" customWidth="1"/>
    <col min="13318" max="13318" width="11" style="30" customWidth="1"/>
    <col min="13319" max="13326" width="0" style="30" hidden="1" customWidth="1"/>
    <col min="13327" max="13327" width="9" style="30"/>
    <col min="13328" max="13328" width="19.375" style="30" customWidth="1"/>
    <col min="13329" max="13566" width="9" style="30"/>
    <col min="13567" max="13567" width="5.125" style="30" customWidth="1"/>
    <col min="13568" max="13568" width="44" style="30" customWidth="1"/>
    <col min="13569" max="13569" width="14.25" style="30" customWidth="1"/>
    <col min="13570" max="13570" width="15.125" style="30" customWidth="1"/>
    <col min="13571" max="13572" width="0" style="30" hidden="1" customWidth="1"/>
    <col min="13573" max="13573" width="11.25" style="30" customWidth="1"/>
    <col min="13574" max="13574" width="11" style="30" customWidth="1"/>
    <col min="13575" max="13582" width="0" style="30" hidden="1" customWidth="1"/>
    <col min="13583" max="13583" width="9" style="30"/>
    <col min="13584" max="13584" width="19.375" style="30" customWidth="1"/>
    <col min="13585" max="13822" width="9" style="30"/>
    <col min="13823" max="13823" width="5.125" style="30" customWidth="1"/>
    <col min="13824" max="13824" width="44" style="30" customWidth="1"/>
    <col min="13825" max="13825" width="14.25" style="30" customWidth="1"/>
    <col min="13826" max="13826" width="15.125" style="30" customWidth="1"/>
    <col min="13827" max="13828" width="0" style="30" hidden="1" customWidth="1"/>
    <col min="13829" max="13829" width="11.25" style="30" customWidth="1"/>
    <col min="13830" max="13830" width="11" style="30" customWidth="1"/>
    <col min="13831" max="13838" width="0" style="30" hidden="1" customWidth="1"/>
    <col min="13839" max="13839" width="9" style="30"/>
    <col min="13840" max="13840" width="19.375" style="30" customWidth="1"/>
    <col min="13841" max="14078" width="9" style="30"/>
    <col min="14079" max="14079" width="5.125" style="30" customWidth="1"/>
    <col min="14080" max="14080" width="44" style="30" customWidth="1"/>
    <col min="14081" max="14081" width="14.25" style="30" customWidth="1"/>
    <col min="14082" max="14082" width="15.125" style="30" customWidth="1"/>
    <col min="14083" max="14084" width="0" style="30" hidden="1" customWidth="1"/>
    <col min="14085" max="14085" width="11.25" style="30" customWidth="1"/>
    <col min="14086" max="14086" width="11" style="30" customWidth="1"/>
    <col min="14087" max="14094" width="0" style="30" hidden="1" customWidth="1"/>
    <col min="14095" max="14095" width="9" style="30"/>
    <col min="14096" max="14096" width="19.375" style="30" customWidth="1"/>
    <col min="14097" max="14334" width="9" style="30"/>
    <col min="14335" max="14335" width="5.125" style="30" customWidth="1"/>
    <col min="14336" max="14336" width="44" style="30" customWidth="1"/>
    <col min="14337" max="14337" width="14.25" style="30" customWidth="1"/>
    <col min="14338" max="14338" width="15.125" style="30" customWidth="1"/>
    <col min="14339" max="14340" width="0" style="30" hidden="1" customWidth="1"/>
    <col min="14341" max="14341" width="11.25" style="30" customWidth="1"/>
    <col min="14342" max="14342" width="11" style="30" customWidth="1"/>
    <col min="14343" max="14350" width="0" style="30" hidden="1" customWidth="1"/>
    <col min="14351" max="14351" width="9" style="30"/>
    <col min="14352" max="14352" width="19.375" style="30" customWidth="1"/>
    <col min="14353" max="14590" width="9" style="30"/>
    <col min="14591" max="14591" width="5.125" style="30" customWidth="1"/>
    <col min="14592" max="14592" width="44" style="30" customWidth="1"/>
    <col min="14593" max="14593" width="14.25" style="30" customWidth="1"/>
    <col min="14594" max="14594" width="15.125" style="30" customWidth="1"/>
    <col min="14595" max="14596" width="0" style="30" hidden="1" customWidth="1"/>
    <col min="14597" max="14597" width="11.25" style="30" customWidth="1"/>
    <col min="14598" max="14598" width="11" style="30" customWidth="1"/>
    <col min="14599" max="14606" width="0" style="30" hidden="1" customWidth="1"/>
    <col min="14607" max="14607" width="9" style="30"/>
    <col min="14608" max="14608" width="19.375" style="30" customWidth="1"/>
    <col min="14609" max="14846" width="9" style="30"/>
    <col min="14847" max="14847" width="5.125" style="30" customWidth="1"/>
    <col min="14848" max="14848" width="44" style="30" customWidth="1"/>
    <col min="14849" max="14849" width="14.25" style="30" customWidth="1"/>
    <col min="14850" max="14850" width="15.125" style="30" customWidth="1"/>
    <col min="14851" max="14852" width="0" style="30" hidden="1" customWidth="1"/>
    <col min="14853" max="14853" width="11.25" style="30" customWidth="1"/>
    <col min="14854" max="14854" width="11" style="30" customWidth="1"/>
    <col min="14855" max="14862" width="0" style="30" hidden="1" customWidth="1"/>
    <col min="14863" max="14863" width="9" style="30"/>
    <col min="14864" max="14864" width="19.375" style="30" customWidth="1"/>
    <col min="14865" max="15102" width="9" style="30"/>
    <col min="15103" max="15103" width="5.125" style="30" customWidth="1"/>
    <col min="15104" max="15104" width="44" style="30" customWidth="1"/>
    <col min="15105" max="15105" width="14.25" style="30" customWidth="1"/>
    <col min="15106" max="15106" width="15.125" style="30" customWidth="1"/>
    <col min="15107" max="15108" width="0" style="30" hidden="1" customWidth="1"/>
    <col min="15109" max="15109" width="11.25" style="30" customWidth="1"/>
    <col min="15110" max="15110" width="11" style="30" customWidth="1"/>
    <col min="15111" max="15118" width="0" style="30" hidden="1" customWidth="1"/>
    <col min="15119" max="15119" width="9" style="30"/>
    <col min="15120" max="15120" width="19.375" style="30" customWidth="1"/>
    <col min="15121" max="15358" width="9" style="30"/>
    <col min="15359" max="15359" width="5.125" style="30" customWidth="1"/>
    <col min="15360" max="15360" width="44" style="30" customWidth="1"/>
    <col min="15361" max="15361" width="14.25" style="30" customWidth="1"/>
    <col min="15362" max="15362" width="15.125" style="30" customWidth="1"/>
    <col min="15363" max="15364" width="0" style="30" hidden="1" customWidth="1"/>
    <col min="15365" max="15365" width="11.25" style="30" customWidth="1"/>
    <col min="15366" max="15366" width="11" style="30" customWidth="1"/>
    <col min="15367" max="15374" width="0" style="30" hidden="1" customWidth="1"/>
    <col min="15375" max="15375" width="9" style="30"/>
    <col min="15376" max="15376" width="19.375" style="30" customWidth="1"/>
    <col min="15377" max="15614" width="9" style="30"/>
    <col min="15615" max="15615" width="5.125" style="30" customWidth="1"/>
    <col min="15616" max="15616" width="44" style="30" customWidth="1"/>
    <col min="15617" max="15617" width="14.25" style="30" customWidth="1"/>
    <col min="15618" max="15618" width="15.125" style="30" customWidth="1"/>
    <col min="15619" max="15620" width="0" style="30" hidden="1" customWidth="1"/>
    <col min="15621" max="15621" width="11.25" style="30" customWidth="1"/>
    <col min="15622" max="15622" width="11" style="30" customWidth="1"/>
    <col min="15623" max="15630" width="0" style="30" hidden="1" customWidth="1"/>
    <col min="15631" max="15631" width="9" style="30"/>
    <col min="15632" max="15632" width="19.375" style="30" customWidth="1"/>
    <col min="15633" max="15870" width="9" style="30"/>
    <col min="15871" max="15871" width="5.125" style="30" customWidth="1"/>
    <col min="15872" max="15872" width="44" style="30" customWidth="1"/>
    <col min="15873" max="15873" width="14.25" style="30" customWidth="1"/>
    <col min="15874" max="15874" width="15.125" style="30" customWidth="1"/>
    <col min="15875" max="15876" width="0" style="30" hidden="1" customWidth="1"/>
    <col min="15877" max="15877" width="11.25" style="30" customWidth="1"/>
    <col min="15878" max="15878" width="11" style="30" customWidth="1"/>
    <col min="15879" max="15886" width="0" style="30" hidden="1" customWidth="1"/>
    <col min="15887" max="15887" width="9" style="30"/>
    <col min="15888" max="15888" width="19.375" style="30" customWidth="1"/>
    <col min="15889" max="16126" width="9" style="30"/>
    <col min="16127" max="16127" width="5.125" style="30" customWidth="1"/>
    <col min="16128" max="16128" width="44" style="30" customWidth="1"/>
    <col min="16129" max="16129" width="14.25" style="30" customWidth="1"/>
    <col min="16130" max="16130" width="15.125" style="30" customWidth="1"/>
    <col min="16131" max="16132" width="0" style="30" hidden="1" customWidth="1"/>
    <col min="16133" max="16133" width="11.25" style="30" customWidth="1"/>
    <col min="16134" max="16134" width="11" style="30" customWidth="1"/>
    <col min="16135" max="16142" width="0" style="30" hidden="1" customWidth="1"/>
    <col min="16143" max="16143" width="9" style="30"/>
    <col min="16144" max="16144" width="19.375" style="30" customWidth="1"/>
    <col min="16145" max="16384" width="9" style="30"/>
  </cols>
  <sheetData>
    <row r="1" spans="1:16" ht="24" hidden="1" customHeight="1">
      <c r="A1" s="27"/>
      <c r="B1" s="28"/>
      <c r="C1" s="122"/>
      <c r="D1" s="121"/>
      <c r="E1" s="62"/>
      <c r="F1" s="29" t="s">
        <v>37</v>
      </c>
    </row>
    <row r="2" spans="1:16" ht="27" hidden="1" customHeight="1">
      <c r="A2" s="167" t="s">
        <v>71</v>
      </c>
      <c r="B2" s="168"/>
      <c r="C2" s="168"/>
      <c r="D2" s="168"/>
      <c r="E2" s="168"/>
      <c r="F2" s="168"/>
    </row>
    <row r="3" spans="1:16" ht="21" hidden="1" customHeight="1">
      <c r="A3" s="169" t="s">
        <v>173</v>
      </c>
      <c r="B3" s="169"/>
      <c r="C3" s="169"/>
      <c r="D3" s="169"/>
      <c r="E3" s="169"/>
      <c r="F3" s="169"/>
    </row>
    <row r="4" spans="1:16" ht="8.25" hidden="1" customHeight="1">
      <c r="A4" s="31"/>
      <c r="B4" s="31"/>
      <c r="C4" s="122"/>
      <c r="D4" s="122"/>
    </row>
    <row r="5" spans="1:16" ht="19.5" hidden="1" customHeight="1">
      <c r="A5" s="33"/>
      <c r="B5" s="33"/>
      <c r="C5" s="129"/>
      <c r="D5" s="170" t="s">
        <v>2</v>
      </c>
      <c r="E5" s="170"/>
      <c r="F5" s="170"/>
    </row>
    <row r="6" spans="1:16" s="35" customFormat="1" ht="25.5" customHeight="1">
      <c r="A6" s="171" t="s">
        <v>38</v>
      </c>
      <c r="B6" s="171" t="s">
        <v>39</v>
      </c>
      <c r="C6" s="173" t="s">
        <v>72</v>
      </c>
      <c r="D6" s="173" t="s">
        <v>73</v>
      </c>
      <c r="E6" s="175" t="s">
        <v>40</v>
      </c>
      <c r="F6" s="175"/>
      <c r="H6" s="142"/>
    </row>
    <row r="7" spans="1:16" s="35" customFormat="1" ht="35.25" customHeight="1">
      <c r="A7" s="172"/>
      <c r="B7" s="172"/>
      <c r="C7" s="174"/>
      <c r="D7" s="174"/>
      <c r="E7" s="64" t="s">
        <v>9</v>
      </c>
      <c r="F7" s="36" t="s">
        <v>10</v>
      </c>
      <c r="H7" s="142"/>
    </row>
    <row r="8" spans="1:16" s="39" customFormat="1" ht="25.5" customHeight="1">
      <c r="A8" s="34" t="s">
        <v>41</v>
      </c>
      <c r="B8" s="34" t="s">
        <v>42</v>
      </c>
      <c r="C8" s="37">
        <v>1</v>
      </c>
      <c r="D8" s="37">
        <f>C8+1</f>
        <v>2</v>
      </c>
      <c r="E8" s="65" t="s">
        <v>43</v>
      </c>
      <c r="F8" s="38" t="s">
        <v>44</v>
      </c>
      <c r="H8" s="141"/>
    </row>
    <row r="9" spans="1:16" s="43" customFormat="1" ht="21.75" customHeight="1">
      <c r="A9" s="40"/>
      <c r="B9" s="41" t="s">
        <v>45</v>
      </c>
      <c r="C9" s="123">
        <f>C10+C62+C57</f>
        <v>214479</v>
      </c>
      <c r="D9" s="123">
        <f>D10+D61+D57+D81</f>
        <v>123347.69400000002</v>
      </c>
      <c r="E9" s="66">
        <f>D9-C9</f>
        <v>-91131.305999999982</v>
      </c>
      <c r="F9" s="71">
        <f>D9/C9*100</f>
        <v>57.510382834683128</v>
      </c>
      <c r="H9" s="139"/>
      <c r="P9" s="61"/>
    </row>
    <row r="10" spans="1:16" s="46" customFormat="1" ht="21.75" customHeight="1">
      <c r="A10" s="44" t="s">
        <v>41</v>
      </c>
      <c r="B10" s="45" t="s">
        <v>46</v>
      </c>
      <c r="C10" s="124">
        <f>C11+C30+C56</f>
        <v>174352</v>
      </c>
      <c r="D10" s="124">
        <f>D11+D30+D56</f>
        <v>78910.644</v>
      </c>
      <c r="E10" s="67">
        <f>D10-C10</f>
        <v>-95441.356</v>
      </c>
      <c r="F10" s="71">
        <f t="shared" ref="F10:F80" si="0">D10/C10*100</f>
        <v>45.259385610718546</v>
      </c>
      <c r="H10" s="138">
        <f>D12+D82+D86</f>
        <v>14081</v>
      </c>
      <c r="P10" s="47"/>
    </row>
    <row r="11" spans="1:16" s="46" customFormat="1" ht="21.75" customHeight="1">
      <c r="A11" s="44" t="s">
        <v>12</v>
      </c>
      <c r="B11" s="45" t="s">
        <v>47</v>
      </c>
      <c r="C11" s="124">
        <f>C12+C28+C29</f>
        <v>28706</v>
      </c>
      <c r="D11" s="124">
        <f>D12+D28+D29</f>
        <v>8686.0640000000003</v>
      </c>
      <c r="E11" s="67">
        <f>D11-C11</f>
        <v>-20019.936000000002</v>
      </c>
      <c r="F11" s="71">
        <f t="shared" si="0"/>
        <v>30.258705497108618</v>
      </c>
      <c r="H11" s="138">
        <f>D9-H10</f>
        <v>109266.69400000002</v>
      </c>
    </row>
    <row r="12" spans="1:16" s="43" customFormat="1" ht="21.75" customHeight="1">
      <c r="A12" s="44">
        <v>1</v>
      </c>
      <c r="B12" s="45" t="s">
        <v>48</v>
      </c>
      <c r="C12" s="124">
        <f>C14</f>
        <v>28706</v>
      </c>
      <c r="D12" s="124">
        <f>D14</f>
        <v>8686.0640000000003</v>
      </c>
      <c r="E12" s="67">
        <f>D12-C12</f>
        <v>-20019.936000000002</v>
      </c>
      <c r="F12" s="71">
        <f t="shared" si="0"/>
        <v>30.258705497108618</v>
      </c>
    </row>
    <row r="13" spans="1:16" s="43" customFormat="1" ht="21.75" customHeight="1">
      <c r="A13" s="44"/>
      <c r="B13" s="48" t="s">
        <v>49</v>
      </c>
      <c r="C13" s="124"/>
      <c r="D13" s="124"/>
      <c r="E13" s="67"/>
      <c r="F13" s="71"/>
      <c r="H13" s="61">
        <f>H10-D12</f>
        <v>5394.9359999999997</v>
      </c>
      <c r="I13" s="144">
        <v>5394.9359999999997</v>
      </c>
    </row>
    <row r="14" spans="1:16" s="51" customFormat="1" ht="21.75" customHeight="1">
      <c r="A14" s="49"/>
      <c r="B14" s="50" t="s">
        <v>50</v>
      </c>
      <c r="C14" s="125">
        <f>SUM(C15:C17)</f>
        <v>28706</v>
      </c>
      <c r="D14" s="125">
        <f>SUM(D15:D17)</f>
        <v>8686.0640000000003</v>
      </c>
      <c r="E14" s="68">
        <f>D14-C14</f>
        <v>-20019.936000000002</v>
      </c>
      <c r="F14" s="71">
        <f t="shared" si="0"/>
        <v>30.258705497108618</v>
      </c>
      <c r="H14" s="74"/>
    </row>
    <row r="15" spans="1:16" s="46" customFormat="1" ht="21.75" customHeight="1">
      <c r="A15" s="52">
        <v>1</v>
      </c>
      <c r="B15" s="48" t="s">
        <v>51</v>
      </c>
      <c r="C15" s="126">
        <v>2806</v>
      </c>
      <c r="D15" s="126">
        <v>1029</v>
      </c>
      <c r="E15" s="69">
        <f>D15-C15</f>
        <v>-1777</v>
      </c>
      <c r="F15" s="71">
        <f t="shared" si="0"/>
        <v>36.671418389166071</v>
      </c>
      <c r="G15" s="47"/>
      <c r="H15" s="138"/>
      <c r="P15" s="54"/>
    </row>
    <row r="16" spans="1:16" s="46" customFormat="1" ht="21.75" customHeight="1">
      <c r="A16" s="52">
        <v>2</v>
      </c>
      <c r="B16" s="48" t="s">
        <v>52</v>
      </c>
      <c r="C16" s="126">
        <v>25250</v>
      </c>
      <c r="D16" s="126">
        <v>7657.0640000000003</v>
      </c>
      <c r="E16" s="69">
        <f>D16-C16</f>
        <v>-17592.936000000002</v>
      </c>
      <c r="F16" s="71">
        <f t="shared" si="0"/>
        <v>30.325005940594064</v>
      </c>
      <c r="G16" s="47"/>
      <c r="P16" s="55"/>
    </row>
    <row r="17" spans="1:16" s="46" customFormat="1" ht="21.75" customHeight="1">
      <c r="A17" s="52">
        <v>3</v>
      </c>
      <c r="B17" s="48" t="s">
        <v>179</v>
      </c>
      <c r="C17" s="126">
        <v>650</v>
      </c>
      <c r="D17" s="126"/>
      <c r="E17" s="69">
        <f>D17-C17</f>
        <v>-650</v>
      </c>
      <c r="F17" s="71">
        <f t="shared" si="0"/>
        <v>0</v>
      </c>
      <c r="G17" s="47"/>
      <c r="P17" s="55"/>
    </row>
    <row r="18" spans="1:16" s="51" customFormat="1" ht="24" hidden="1" customHeight="1">
      <c r="A18" s="49"/>
      <c r="B18" s="50" t="s">
        <v>53</v>
      </c>
      <c r="C18" s="125">
        <f>C14</f>
        <v>28706</v>
      </c>
      <c r="D18" s="125">
        <f>SUM(D19:D27)</f>
        <v>0</v>
      </c>
      <c r="E18" s="68">
        <f t="shared" ref="E18:E27" si="1">D18-C18</f>
        <v>-28706</v>
      </c>
      <c r="F18" s="71">
        <f t="shared" si="0"/>
        <v>0</v>
      </c>
    </row>
    <row r="19" spans="1:16" s="46" customFormat="1" ht="24" hidden="1" customHeight="1">
      <c r="A19" s="52">
        <v>1</v>
      </c>
      <c r="B19" s="48" t="s">
        <v>54</v>
      </c>
      <c r="C19" s="126"/>
      <c r="D19" s="126"/>
      <c r="E19" s="69">
        <f t="shared" si="1"/>
        <v>0</v>
      </c>
      <c r="F19" s="71" t="e">
        <f t="shared" si="0"/>
        <v>#DIV/0!</v>
      </c>
    </row>
    <row r="20" spans="1:16" s="46" customFormat="1" ht="24" hidden="1" customHeight="1">
      <c r="A20" s="52">
        <v>2</v>
      </c>
      <c r="B20" s="48" t="s">
        <v>55</v>
      </c>
      <c r="C20" s="126"/>
      <c r="D20" s="126"/>
      <c r="E20" s="69">
        <f t="shared" si="1"/>
        <v>0</v>
      </c>
      <c r="F20" s="71" t="e">
        <f t="shared" si="0"/>
        <v>#DIV/0!</v>
      </c>
    </row>
    <row r="21" spans="1:16" s="46" customFormat="1" ht="24" hidden="1" customHeight="1">
      <c r="A21" s="52">
        <v>3</v>
      </c>
      <c r="B21" s="48" t="s">
        <v>56</v>
      </c>
      <c r="C21" s="126"/>
      <c r="D21" s="126"/>
      <c r="E21" s="69">
        <f t="shared" si="1"/>
        <v>0</v>
      </c>
      <c r="F21" s="71" t="e">
        <f t="shared" si="0"/>
        <v>#DIV/0!</v>
      </c>
    </row>
    <row r="22" spans="1:16" s="46" customFormat="1" ht="24" hidden="1" customHeight="1">
      <c r="A22" s="52">
        <v>4</v>
      </c>
      <c r="B22" s="48" t="s">
        <v>57</v>
      </c>
      <c r="C22" s="126"/>
      <c r="D22" s="126"/>
      <c r="E22" s="69">
        <f t="shared" si="1"/>
        <v>0</v>
      </c>
      <c r="F22" s="71" t="e">
        <f t="shared" si="0"/>
        <v>#DIV/0!</v>
      </c>
    </row>
    <row r="23" spans="1:16" s="46" customFormat="1" ht="24" hidden="1" customHeight="1">
      <c r="A23" s="52">
        <v>5</v>
      </c>
      <c r="B23" s="48" t="s">
        <v>58</v>
      </c>
      <c r="C23" s="126"/>
      <c r="D23" s="126"/>
      <c r="E23" s="69">
        <f t="shared" si="1"/>
        <v>0</v>
      </c>
      <c r="F23" s="71" t="e">
        <f t="shared" si="0"/>
        <v>#DIV/0!</v>
      </c>
    </row>
    <row r="24" spans="1:16" s="46" customFormat="1" ht="24" hidden="1" customHeight="1">
      <c r="A24" s="52">
        <v>6</v>
      </c>
      <c r="B24" s="48" t="s">
        <v>59</v>
      </c>
      <c r="C24" s="126"/>
      <c r="D24" s="126"/>
      <c r="E24" s="69">
        <f t="shared" si="1"/>
        <v>0</v>
      </c>
      <c r="F24" s="71" t="e">
        <f t="shared" si="0"/>
        <v>#DIV/0!</v>
      </c>
    </row>
    <row r="25" spans="1:16" s="46" customFormat="1" ht="24" hidden="1" customHeight="1">
      <c r="A25" s="52">
        <v>7</v>
      </c>
      <c r="B25" s="48" t="s">
        <v>60</v>
      </c>
      <c r="C25" s="126"/>
      <c r="D25" s="126"/>
      <c r="E25" s="69">
        <f t="shared" si="1"/>
        <v>0</v>
      </c>
      <c r="F25" s="71" t="e">
        <f t="shared" si="0"/>
        <v>#DIV/0!</v>
      </c>
    </row>
    <row r="26" spans="1:16" s="46" customFormat="1" ht="39" hidden="1" customHeight="1">
      <c r="A26" s="52">
        <v>8</v>
      </c>
      <c r="B26" s="56" t="s">
        <v>61</v>
      </c>
      <c r="C26" s="126"/>
      <c r="D26" s="126"/>
      <c r="E26" s="69">
        <f t="shared" si="1"/>
        <v>0</v>
      </c>
      <c r="F26" s="71" t="e">
        <f t="shared" si="0"/>
        <v>#DIV/0!</v>
      </c>
    </row>
    <row r="27" spans="1:16" s="46" customFormat="1" ht="24" hidden="1" customHeight="1">
      <c r="A27" s="52">
        <v>9</v>
      </c>
      <c r="B27" s="48" t="s">
        <v>62</v>
      </c>
      <c r="C27" s="126"/>
      <c r="D27" s="126"/>
      <c r="E27" s="69">
        <f t="shared" si="1"/>
        <v>0</v>
      </c>
      <c r="F27" s="71" t="e">
        <f t="shared" si="0"/>
        <v>#DIV/0!</v>
      </c>
    </row>
    <row r="28" spans="1:16" s="43" customFormat="1" ht="66">
      <c r="A28" s="44">
        <v>2</v>
      </c>
      <c r="B28" s="57" t="s">
        <v>63</v>
      </c>
      <c r="C28" s="125"/>
      <c r="D28" s="125"/>
      <c r="E28" s="67"/>
      <c r="F28" s="71"/>
    </row>
    <row r="29" spans="1:16" s="43" customFormat="1" ht="18.75">
      <c r="A29" s="44">
        <v>3</v>
      </c>
      <c r="B29" s="45" t="s">
        <v>64</v>
      </c>
      <c r="C29" s="124"/>
      <c r="D29" s="124"/>
      <c r="E29" s="67"/>
      <c r="F29" s="71"/>
    </row>
    <row r="30" spans="1:16" s="43" customFormat="1" ht="24" customHeight="1">
      <c r="A30" s="44" t="s">
        <v>19</v>
      </c>
      <c r="B30" s="45" t="s">
        <v>65</v>
      </c>
      <c r="C30" s="124">
        <f>SUM(C32:C55)</f>
        <v>144598</v>
      </c>
      <c r="D30" s="124">
        <f>SUM(D32:D44)</f>
        <v>70224.58</v>
      </c>
      <c r="E30" s="67">
        <f>D30-C30</f>
        <v>-74373.42</v>
      </c>
      <c r="F30" s="71">
        <f t="shared" si="0"/>
        <v>48.565388179642873</v>
      </c>
      <c r="P30" s="61"/>
    </row>
    <row r="31" spans="1:16" s="46" customFormat="1" ht="24" customHeight="1">
      <c r="A31" s="44"/>
      <c r="B31" s="58" t="s">
        <v>66</v>
      </c>
      <c r="C31" s="127"/>
      <c r="D31" s="127"/>
      <c r="E31" s="69"/>
      <c r="F31" s="71"/>
    </row>
    <row r="32" spans="1:16" s="46" customFormat="1" ht="24" customHeight="1">
      <c r="A32" s="52">
        <v>1</v>
      </c>
      <c r="B32" s="48" t="s">
        <v>54</v>
      </c>
      <c r="C32" s="126">
        <f>589</f>
        <v>589</v>
      </c>
      <c r="D32" s="126">
        <f>64+67</f>
        <v>131</v>
      </c>
      <c r="E32" s="69">
        <f t="shared" ref="E32:E86" si="2">D32-C32</f>
        <v>-458</v>
      </c>
      <c r="F32" s="71">
        <f t="shared" si="0"/>
        <v>22.241086587436332</v>
      </c>
      <c r="H32" s="138"/>
      <c r="P32" s="47"/>
    </row>
    <row r="33" spans="1:16" s="46" customFormat="1" ht="24" customHeight="1">
      <c r="A33" s="52">
        <v>2</v>
      </c>
      <c r="B33" s="48" t="s">
        <v>67</v>
      </c>
      <c r="C33" s="126">
        <f>56</f>
        <v>56</v>
      </c>
      <c r="D33" s="126"/>
      <c r="E33" s="69">
        <f t="shared" si="2"/>
        <v>-56</v>
      </c>
      <c r="F33" s="71">
        <f t="shared" si="0"/>
        <v>0</v>
      </c>
      <c r="H33" s="138"/>
    </row>
    <row r="34" spans="1:16" s="46" customFormat="1" ht="24" customHeight="1">
      <c r="A34" s="52">
        <v>3</v>
      </c>
      <c r="B34" s="48" t="s">
        <v>55</v>
      </c>
      <c r="C34" s="126">
        <f>93559+573</f>
        <v>94132</v>
      </c>
      <c r="D34" s="126">
        <v>43555</v>
      </c>
      <c r="E34" s="69">
        <f t="shared" si="2"/>
        <v>-50577</v>
      </c>
      <c r="F34" s="71">
        <f t="shared" si="0"/>
        <v>46.27013130497599</v>
      </c>
    </row>
    <row r="35" spans="1:16" s="46" customFormat="1" ht="24" customHeight="1">
      <c r="A35" s="52">
        <v>4</v>
      </c>
      <c r="B35" s="48" t="s">
        <v>56</v>
      </c>
      <c r="C35" s="126">
        <f>8881</f>
        <v>8881</v>
      </c>
      <c r="D35" s="126">
        <v>5556</v>
      </c>
      <c r="E35" s="69">
        <f t="shared" si="2"/>
        <v>-3325</v>
      </c>
      <c r="F35" s="71">
        <f t="shared" si="0"/>
        <v>62.560522463686517</v>
      </c>
      <c r="H35" s="138"/>
      <c r="P35" s="47"/>
    </row>
    <row r="36" spans="1:16" s="46" customFormat="1" ht="24" customHeight="1">
      <c r="A36" s="52">
        <v>5</v>
      </c>
      <c r="B36" s="48" t="s">
        <v>57</v>
      </c>
      <c r="C36" s="126">
        <v>295</v>
      </c>
      <c r="D36" s="126">
        <v>45</v>
      </c>
      <c r="E36" s="69">
        <f t="shared" si="2"/>
        <v>-250</v>
      </c>
      <c r="F36" s="71">
        <f t="shared" si="0"/>
        <v>15.254237288135593</v>
      </c>
      <c r="H36" s="138"/>
    </row>
    <row r="37" spans="1:16" s="46" customFormat="1" ht="24" customHeight="1">
      <c r="A37" s="52">
        <v>6</v>
      </c>
      <c r="B37" s="48" t="s">
        <v>58</v>
      </c>
      <c r="C37" s="126">
        <v>56</v>
      </c>
      <c r="D37" s="126"/>
      <c r="E37" s="69">
        <f t="shared" si="2"/>
        <v>-56</v>
      </c>
      <c r="F37" s="71">
        <f t="shared" si="0"/>
        <v>0</v>
      </c>
    </row>
    <row r="38" spans="1:16" s="46" customFormat="1" ht="24" customHeight="1">
      <c r="A38" s="52">
        <v>7</v>
      </c>
      <c r="B38" s="48" t="s">
        <v>75</v>
      </c>
      <c r="C38" s="126">
        <v>484</v>
      </c>
      <c r="D38" s="126"/>
      <c r="E38" s="69">
        <f t="shared" si="2"/>
        <v>-484</v>
      </c>
      <c r="F38" s="71">
        <f t="shared" si="0"/>
        <v>0</v>
      </c>
      <c r="H38" s="138"/>
    </row>
    <row r="39" spans="1:16" s="46" customFormat="1" ht="24" customHeight="1">
      <c r="A39" s="52">
        <v>8</v>
      </c>
      <c r="B39" s="48" t="s">
        <v>68</v>
      </c>
      <c r="C39" s="126">
        <v>190</v>
      </c>
      <c r="D39" s="126">
        <v>36</v>
      </c>
      <c r="E39" s="69">
        <f t="shared" si="2"/>
        <v>-154</v>
      </c>
      <c r="F39" s="71">
        <f t="shared" si="0"/>
        <v>18.947368421052634</v>
      </c>
    </row>
    <row r="40" spans="1:16" s="46" customFormat="1" ht="24" customHeight="1">
      <c r="A40" s="52">
        <v>9</v>
      </c>
      <c r="B40" s="48" t="s">
        <v>59</v>
      </c>
      <c r="C40" s="126">
        <v>1010</v>
      </c>
      <c r="D40" s="126">
        <v>134</v>
      </c>
      <c r="E40" s="69">
        <f t="shared" si="2"/>
        <v>-876</v>
      </c>
      <c r="F40" s="71">
        <f t="shared" si="0"/>
        <v>13.267326732673268</v>
      </c>
      <c r="H40" s="138"/>
    </row>
    <row r="41" spans="1:16" s="46" customFormat="1" ht="24" customHeight="1">
      <c r="A41" s="52">
        <v>10</v>
      </c>
      <c r="B41" s="48" t="s">
        <v>60</v>
      </c>
      <c r="C41" s="126">
        <v>3100</v>
      </c>
      <c r="D41" s="126">
        <f>500+180</f>
        <v>680</v>
      </c>
      <c r="E41" s="69">
        <f t="shared" si="2"/>
        <v>-2420</v>
      </c>
      <c r="F41" s="71">
        <f t="shared" si="0"/>
        <v>21.935483870967744</v>
      </c>
      <c r="H41" s="138"/>
      <c r="P41" s="47"/>
    </row>
    <row r="42" spans="1:16" s="46" customFormat="1" ht="39" customHeight="1">
      <c r="A42" s="52">
        <v>11</v>
      </c>
      <c r="B42" s="56" t="s">
        <v>61</v>
      </c>
      <c r="C42" s="126">
        <f>23863</f>
        <v>23863</v>
      </c>
      <c r="D42" s="126">
        <v>10504</v>
      </c>
      <c r="E42" s="69">
        <f t="shared" si="2"/>
        <v>-13359</v>
      </c>
      <c r="F42" s="71">
        <f t="shared" si="0"/>
        <v>44.017935716381004</v>
      </c>
      <c r="H42" s="138">
        <f>D42+D66</f>
        <v>11272</v>
      </c>
    </row>
    <row r="43" spans="1:16" s="46" customFormat="1" ht="24" customHeight="1">
      <c r="A43" s="52">
        <v>12</v>
      </c>
      <c r="B43" s="48" t="s">
        <v>69</v>
      </c>
      <c r="C43" s="126">
        <f>9080</f>
        <v>9080</v>
      </c>
      <c r="D43" s="126">
        <f>C43</f>
        <v>9080</v>
      </c>
      <c r="E43" s="69">
        <f t="shared" si="2"/>
        <v>0</v>
      </c>
      <c r="F43" s="71">
        <f t="shared" si="0"/>
        <v>100</v>
      </c>
      <c r="H43" s="138"/>
      <c r="P43" s="47"/>
    </row>
    <row r="44" spans="1:16" s="46" customFormat="1" ht="24" customHeight="1">
      <c r="A44" s="52">
        <v>13</v>
      </c>
      <c r="B44" s="48" t="s">
        <v>70</v>
      </c>
      <c r="C44" s="126">
        <v>1244</v>
      </c>
      <c r="D44" s="143">
        <f>SUM(D45:D53)</f>
        <v>503.58</v>
      </c>
      <c r="E44" s="69">
        <f t="shared" si="2"/>
        <v>-740.42000000000007</v>
      </c>
      <c r="F44" s="71">
        <f t="shared" si="0"/>
        <v>40.480707395498392</v>
      </c>
    </row>
    <row r="45" spans="1:16" s="46" customFormat="1" ht="31.5" customHeight="1">
      <c r="A45" s="140" t="s">
        <v>231</v>
      </c>
      <c r="B45" s="70" t="s">
        <v>240</v>
      </c>
      <c r="C45" s="126"/>
      <c r="D45" s="126">
        <v>70</v>
      </c>
      <c r="E45" s="69"/>
      <c r="F45" s="71"/>
      <c r="G45" s="138"/>
    </row>
    <row r="46" spans="1:16" s="46" customFormat="1" ht="33.75" customHeight="1">
      <c r="A46" s="140" t="s">
        <v>231</v>
      </c>
      <c r="B46" s="70" t="s">
        <v>232</v>
      </c>
      <c r="C46" s="126"/>
      <c r="D46" s="126">
        <v>10</v>
      </c>
      <c r="E46" s="69"/>
      <c r="F46" s="71"/>
    </row>
    <row r="47" spans="1:16" s="46" customFormat="1" ht="28.5" customHeight="1">
      <c r="A47" s="140" t="s">
        <v>231</v>
      </c>
      <c r="B47" s="70" t="s">
        <v>235</v>
      </c>
      <c r="C47" s="126"/>
      <c r="D47" s="126">
        <v>32.479999999999997</v>
      </c>
      <c r="E47" s="69"/>
      <c r="F47" s="71"/>
    </row>
    <row r="48" spans="1:16" s="46" customFormat="1" ht="28.5" customHeight="1">
      <c r="A48" s="140" t="s">
        <v>231</v>
      </c>
      <c r="B48" s="70" t="s">
        <v>234</v>
      </c>
      <c r="C48" s="126"/>
      <c r="D48" s="126">
        <v>18.8</v>
      </c>
      <c r="E48" s="69"/>
      <c r="F48" s="71"/>
    </row>
    <row r="49" spans="1:16" s="46" customFormat="1" ht="28.5" customHeight="1">
      <c r="A49" s="140" t="s">
        <v>231</v>
      </c>
      <c r="B49" s="70" t="s">
        <v>233</v>
      </c>
      <c r="C49" s="126"/>
      <c r="D49" s="126">
        <v>15</v>
      </c>
      <c r="E49" s="69"/>
      <c r="F49" s="71"/>
    </row>
    <row r="50" spans="1:16" s="46" customFormat="1" ht="28.5" customHeight="1">
      <c r="A50" s="140" t="s">
        <v>231</v>
      </c>
      <c r="B50" s="70" t="s">
        <v>236</v>
      </c>
      <c r="C50" s="126"/>
      <c r="D50" s="126">
        <v>209</v>
      </c>
      <c r="E50" s="69"/>
      <c r="F50" s="71"/>
    </row>
    <row r="51" spans="1:16" s="46" customFormat="1" ht="28.5" customHeight="1">
      <c r="A51" s="140" t="s">
        <v>231</v>
      </c>
      <c r="B51" s="70" t="s">
        <v>239</v>
      </c>
      <c r="C51" s="126"/>
      <c r="D51" s="126">
        <v>18.5</v>
      </c>
      <c r="E51" s="69"/>
      <c r="F51" s="71"/>
    </row>
    <row r="52" spans="1:16" s="46" customFormat="1" ht="28.5" customHeight="1">
      <c r="A52" s="140" t="s">
        <v>231</v>
      </c>
      <c r="B52" s="70" t="s">
        <v>238</v>
      </c>
      <c r="C52" s="126"/>
      <c r="D52" s="126">
        <v>109.8</v>
      </c>
      <c r="E52" s="69"/>
      <c r="F52" s="71"/>
    </row>
    <row r="53" spans="1:16" s="46" customFormat="1" ht="28.5" customHeight="1">
      <c r="A53" s="140" t="s">
        <v>231</v>
      </c>
      <c r="B53" s="70" t="s">
        <v>237</v>
      </c>
      <c r="C53" s="126"/>
      <c r="D53" s="126">
        <v>20</v>
      </c>
      <c r="E53" s="69"/>
      <c r="F53" s="71"/>
    </row>
    <row r="54" spans="1:16" s="46" customFormat="1" ht="24" customHeight="1">
      <c r="A54" s="52">
        <v>14</v>
      </c>
      <c r="B54" s="48" t="s">
        <v>76</v>
      </c>
      <c r="C54" s="126">
        <v>700</v>
      </c>
      <c r="D54" s="126"/>
      <c r="E54" s="69">
        <f t="shared" si="2"/>
        <v>-700</v>
      </c>
      <c r="F54" s="71">
        <f t="shared" si="0"/>
        <v>0</v>
      </c>
      <c r="H54" s="138"/>
    </row>
    <row r="55" spans="1:16" s="46" customFormat="1" ht="24" customHeight="1">
      <c r="A55" s="52">
        <v>15</v>
      </c>
      <c r="B55" s="48" t="s">
        <v>77</v>
      </c>
      <c r="C55" s="126">
        <v>918</v>
      </c>
      <c r="D55" s="126"/>
      <c r="E55" s="69">
        <f t="shared" si="2"/>
        <v>-918</v>
      </c>
      <c r="F55" s="71">
        <f t="shared" si="0"/>
        <v>0</v>
      </c>
    </row>
    <row r="56" spans="1:16" s="43" customFormat="1" ht="24" customHeight="1">
      <c r="A56" s="44" t="s">
        <v>31</v>
      </c>
      <c r="B56" s="45" t="s">
        <v>115</v>
      </c>
      <c r="C56" s="124">
        <v>1048</v>
      </c>
      <c r="D56" s="124"/>
      <c r="E56" s="67">
        <f t="shared" si="2"/>
        <v>-1048</v>
      </c>
      <c r="F56" s="42">
        <f t="shared" si="0"/>
        <v>0</v>
      </c>
    </row>
    <row r="57" spans="1:16" s="43" customFormat="1" ht="18.75">
      <c r="A57" s="44" t="s">
        <v>36</v>
      </c>
      <c r="B57" s="59" t="s">
        <v>113</v>
      </c>
      <c r="C57" s="124">
        <f>C58+C59+C60</f>
        <v>3558</v>
      </c>
      <c r="D57" s="124">
        <f>D58+D59</f>
        <v>226.792</v>
      </c>
      <c r="E57" s="69">
        <f>D57-C57</f>
        <v>-3331.2080000000001</v>
      </c>
      <c r="F57" s="42">
        <f>D57/C57*100</f>
        <v>6.3741427768409213</v>
      </c>
    </row>
    <row r="58" spans="1:16" s="46" customFormat="1" ht="38.25" customHeight="1">
      <c r="A58" s="52">
        <v>1</v>
      </c>
      <c r="B58" s="70" t="s">
        <v>94</v>
      </c>
      <c r="C58" s="126">
        <v>226.792</v>
      </c>
      <c r="D58" s="126">
        <v>226.792</v>
      </c>
      <c r="E58" s="69">
        <f>D58-C58</f>
        <v>0</v>
      </c>
      <c r="F58" s="71">
        <f>D58/C58*100</f>
        <v>100</v>
      </c>
    </row>
    <row r="59" spans="1:16" s="46" customFormat="1" ht="33">
      <c r="A59" s="52">
        <v>2</v>
      </c>
      <c r="B59" s="70" t="s">
        <v>95</v>
      </c>
      <c r="C59" s="126">
        <v>600</v>
      </c>
      <c r="D59" s="126"/>
      <c r="E59" s="69">
        <f>D59-C59</f>
        <v>-600</v>
      </c>
      <c r="F59" s="71">
        <f>D59/C59*100</f>
        <v>0</v>
      </c>
    </row>
    <row r="60" spans="1:16" s="46" customFormat="1" ht="18.75">
      <c r="A60" s="52">
        <v>3</v>
      </c>
      <c r="B60" s="70" t="s">
        <v>111</v>
      </c>
      <c r="C60" s="126">
        <v>2731.2080000000001</v>
      </c>
      <c r="D60" s="126"/>
      <c r="E60" s="69"/>
      <c r="F60" s="71"/>
    </row>
    <row r="61" spans="1:16" s="43" customFormat="1" ht="24" customHeight="1">
      <c r="A61" s="44" t="s">
        <v>78</v>
      </c>
      <c r="B61" s="45" t="s">
        <v>112</v>
      </c>
      <c r="C61" s="124">
        <f>C62+C69</f>
        <v>52121.478245999999</v>
      </c>
      <c r="D61" s="124">
        <f>D62+D69</f>
        <v>22841.32</v>
      </c>
      <c r="E61" s="67">
        <f t="shared" si="2"/>
        <v>-29280.158245999999</v>
      </c>
      <c r="F61" s="42">
        <f t="shared" si="0"/>
        <v>43.82323903438585</v>
      </c>
    </row>
    <row r="62" spans="1:16" s="46" customFormat="1" ht="36.75" customHeight="1">
      <c r="A62" s="44">
        <v>1</v>
      </c>
      <c r="B62" s="59" t="s">
        <v>92</v>
      </c>
      <c r="C62" s="124">
        <f>SUM(C63:C68)</f>
        <v>36569</v>
      </c>
      <c r="D62" s="124">
        <f t="shared" ref="D62" si="3">SUM(D63:D68)</f>
        <v>13203</v>
      </c>
      <c r="E62" s="67">
        <f t="shared" si="2"/>
        <v>-23366</v>
      </c>
      <c r="F62" s="42">
        <f t="shared" si="0"/>
        <v>36.104350679537312</v>
      </c>
      <c r="P62" s="47"/>
    </row>
    <row r="63" spans="1:16" s="46" customFormat="1" ht="24" customHeight="1">
      <c r="A63" s="52" t="s">
        <v>116</v>
      </c>
      <c r="B63" s="60" t="s">
        <v>80</v>
      </c>
      <c r="C63" s="126">
        <v>1043</v>
      </c>
      <c r="D63" s="126"/>
      <c r="E63" s="69">
        <f t="shared" si="2"/>
        <v>-1043</v>
      </c>
      <c r="F63" s="71">
        <f t="shared" si="0"/>
        <v>0</v>
      </c>
    </row>
    <row r="64" spans="1:16" s="46" customFormat="1" ht="24" customHeight="1">
      <c r="A64" s="52" t="s">
        <v>117</v>
      </c>
      <c r="B64" s="60" t="s">
        <v>81</v>
      </c>
      <c r="C64" s="126">
        <v>5304</v>
      </c>
      <c r="D64" s="126"/>
      <c r="E64" s="69">
        <f t="shared" si="2"/>
        <v>-5304</v>
      </c>
      <c r="F64" s="71">
        <f t="shared" si="0"/>
        <v>0</v>
      </c>
      <c r="G64" s="47"/>
      <c r="H64" s="138"/>
    </row>
    <row r="65" spans="1:18" s="46" customFormat="1" ht="24" customHeight="1">
      <c r="A65" s="52" t="s">
        <v>118</v>
      </c>
      <c r="B65" s="60" t="s">
        <v>82</v>
      </c>
      <c r="C65" s="126">
        <v>24847</v>
      </c>
      <c r="D65" s="126">
        <v>9908</v>
      </c>
      <c r="E65" s="69">
        <f t="shared" si="2"/>
        <v>-14939</v>
      </c>
      <c r="F65" s="71">
        <f t="shared" si="0"/>
        <v>39.876041373204011</v>
      </c>
    </row>
    <row r="66" spans="1:18" s="46" customFormat="1" ht="24" customHeight="1">
      <c r="A66" s="52" t="s">
        <v>119</v>
      </c>
      <c r="B66" s="60" t="s">
        <v>83</v>
      </c>
      <c r="C66" s="126">
        <v>1535</v>
      </c>
      <c r="D66" s="126">
        <v>768</v>
      </c>
      <c r="E66" s="69">
        <f t="shared" si="2"/>
        <v>-767</v>
      </c>
      <c r="F66" s="71">
        <f t="shared" si="0"/>
        <v>50.032573289902281</v>
      </c>
      <c r="H66" s="46">
        <v>768</v>
      </c>
    </row>
    <row r="67" spans="1:18" s="46" customFormat="1" ht="24" customHeight="1">
      <c r="A67" s="52" t="s">
        <v>120</v>
      </c>
      <c r="B67" s="60" t="s">
        <v>84</v>
      </c>
      <c r="C67" s="126">
        <v>1939</v>
      </c>
      <c r="D67" s="126">
        <v>1591</v>
      </c>
      <c r="E67" s="69">
        <f t="shared" si="2"/>
        <v>-348</v>
      </c>
      <c r="F67" s="71">
        <f t="shared" si="0"/>
        <v>82.05260443527591</v>
      </c>
      <c r="H67" s="47">
        <f>D42-H66</f>
        <v>9736</v>
      </c>
    </row>
    <row r="68" spans="1:18" s="46" customFormat="1" ht="24" customHeight="1">
      <c r="A68" s="52" t="s">
        <v>121</v>
      </c>
      <c r="B68" s="60" t="s">
        <v>85</v>
      </c>
      <c r="C68" s="126">
        <v>1901</v>
      </c>
      <c r="D68" s="126">
        <v>936</v>
      </c>
      <c r="E68" s="69">
        <f t="shared" si="2"/>
        <v>-965</v>
      </c>
      <c r="F68" s="71">
        <f t="shared" si="0"/>
        <v>49.237243556023145</v>
      </c>
    </row>
    <row r="69" spans="1:18" s="46" customFormat="1" ht="36.75" customHeight="1">
      <c r="A69" s="44">
        <v>2</v>
      </c>
      <c r="B69" s="59" t="s">
        <v>93</v>
      </c>
      <c r="C69" s="124">
        <f>SUM(C70:C80)</f>
        <v>15552.478246000001</v>
      </c>
      <c r="D69" s="124">
        <f>SUM(D70:D80)</f>
        <v>9638.32</v>
      </c>
      <c r="E69" s="69">
        <f t="shared" si="2"/>
        <v>-5914.1582460000009</v>
      </c>
      <c r="F69" s="71">
        <f t="shared" si="0"/>
        <v>61.972888484694813</v>
      </c>
      <c r="R69" s="47"/>
    </row>
    <row r="70" spans="1:18" s="46" customFormat="1" ht="49.5">
      <c r="A70" s="52" t="s">
        <v>122</v>
      </c>
      <c r="B70" s="70" t="s">
        <v>133</v>
      </c>
      <c r="C70" s="53">
        <v>7.5</v>
      </c>
      <c r="D70" s="53">
        <v>7.5</v>
      </c>
      <c r="E70" s="69">
        <f t="shared" si="2"/>
        <v>0</v>
      </c>
      <c r="F70" s="71">
        <f t="shared" si="0"/>
        <v>100</v>
      </c>
    </row>
    <row r="71" spans="1:18" s="46" customFormat="1" ht="49.5">
      <c r="A71" s="52" t="s">
        <v>123</v>
      </c>
      <c r="B71" s="70" t="s">
        <v>86</v>
      </c>
      <c r="C71" s="53">
        <v>2.5</v>
      </c>
      <c r="D71" s="53">
        <v>2.5</v>
      </c>
      <c r="E71" s="69">
        <f t="shared" si="2"/>
        <v>0</v>
      </c>
      <c r="F71" s="71">
        <f t="shared" si="0"/>
        <v>100</v>
      </c>
    </row>
    <row r="72" spans="1:18" s="46" customFormat="1" ht="49.5">
      <c r="A72" s="52" t="s">
        <v>124</v>
      </c>
      <c r="B72" s="70" t="s">
        <v>87</v>
      </c>
      <c r="C72" s="126">
        <v>743.52</v>
      </c>
      <c r="D72" s="126">
        <v>743.52</v>
      </c>
      <c r="E72" s="69">
        <f t="shared" si="2"/>
        <v>0</v>
      </c>
      <c r="F72" s="71">
        <f t="shared" si="0"/>
        <v>100</v>
      </c>
      <c r="H72" s="138"/>
      <c r="P72" s="47"/>
    </row>
    <row r="73" spans="1:18" s="46" customFormat="1" ht="21" customHeight="1">
      <c r="A73" s="52" t="s">
        <v>125</v>
      </c>
      <c r="B73" s="70" t="s">
        <v>135</v>
      </c>
      <c r="C73" s="126">
        <v>6234</v>
      </c>
      <c r="D73" s="126">
        <v>6234</v>
      </c>
      <c r="E73" s="69">
        <f t="shared" si="2"/>
        <v>0</v>
      </c>
      <c r="F73" s="71">
        <f t="shared" si="0"/>
        <v>100</v>
      </c>
      <c r="J73" s="46">
        <v>340</v>
      </c>
    </row>
    <row r="74" spans="1:18" s="46" customFormat="1" ht="33">
      <c r="A74" s="52" t="s">
        <v>126</v>
      </c>
      <c r="B74" s="70" t="s">
        <v>136</v>
      </c>
      <c r="C74" s="126">
        <v>832.8</v>
      </c>
      <c r="D74" s="126">
        <v>832.8</v>
      </c>
      <c r="E74" s="69">
        <f t="shared" si="2"/>
        <v>0</v>
      </c>
      <c r="F74" s="71">
        <f t="shared" si="0"/>
        <v>100</v>
      </c>
      <c r="J74" s="46">
        <v>15</v>
      </c>
      <c r="K74" s="46">
        <v>18.662374</v>
      </c>
      <c r="L74" s="46">
        <v>710</v>
      </c>
    </row>
    <row r="75" spans="1:18" s="46" customFormat="1" ht="18.75">
      <c r="A75" s="52" t="s">
        <v>127</v>
      </c>
      <c r="B75" s="70" t="s">
        <v>172</v>
      </c>
      <c r="C75" s="126">
        <v>300</v>
      </c>
      <c r="D75" s="126">
        <v>300</v>
      </c>
      <c r="E75" s="69">
        <f t="shared" si="2"/>
        <v>0</v>
      </c>
      <c r="F75" s="71">
        <f t="shared" si="0"/>
        <v>100</v>
      </c>
      <c r="H75" s="138"/>
    </row>
    <row r="76" spans="1:18" s="46" customFormat="1" ht="18.75">
      <c r="A76" s="52" t="s">
        <v>128</v>
      </c>
      <c r="B76" s="70" t="s">
        <v>88</v>
      </c>
      <c r="C76" s="126">
        <v>947</v>
      </c>
      <c r="D76" s="126"/>
      <c r="E76" s="69">
        <f t="shared" si="2"/>
        <v>-947</v>
      </c>
      <c r="F76" s="71">
        <f t="shared" si="0"/>
        <v>0</v>
      </c>
    </row>
    <row r="77" spans="1:18" s="46" customFormat="1" ht="18.75">
      <c r="A77" s="52" t="s">
        <v>129</v>
      </c>
      <c r="B77" s="70" t="s">
        <v>89</v>
      </c>
      <c r="C77" s="126">
        <v>431.27199999999999</v>
      </c>
      <c r="D77" s="126"/>
      <c r="E77" s="69">
        <f t="shared" si="2"/>
        <v>-431.27199999999999</v>
      </c>
      <c r="F77" s="71">
        <f t="shared" si="0"/>
        <v>0</v>
      </c>
      <c r="J77" s="46">
        <f>J74</f>
        <v>15</v>
      </c>
      <c r="L77" s="46">
        <f>L74</f>
        <v>710</v>
      </c>
      <c r="M77" s="46">
        <f>SUM(H77:L77)</f>
        <v>725</v>
      </c>
    </row>
    <row r="78" spans="1:18" s="46" customFormat="1" ht="18.75">
      <c r="A78" s="52" t="s">
        <v>130</v>
      </c>
      <c r="B78" s="70" t="s">
        <v>90</v>
      </c>
      <c r="C78" s="126">
        <v>1000</v>
      </c>
      <c r="D78" s="126"/>
      <c r="E78" s="69">
        <f t="shared" si="2"/>
        <v>-1000</v>
      </c>
      <c r="F78" s="71">
        <f t="shared" si="0"/>
        <v>0</v>
      </c>
    </row>
    <row r="79" spans="1:18" s="46" customFormat="1" ht="18.75">
      <c r="A79" s="52" t="s">
        <v>131</v>
      </c>
      <c r="B79" s="70" t="s">
        <v>91</v>
      </c>
      <c r="C79" s="126">
        <v>5042.886246</v>
      </c>
      <c r="D79" s="126">
        <v>1518</v>
      </c>
      <c r="E79" s="69">
        <f t="shared" si="2"/>
        <v>-3524.886246</v>
      </c>
      <c r="F79" s="71">
        <f t="shared" si="0"/>
        <v>30.101809280430871</v>
      </c>
    </row>
    <row r="80" spans="1:18" s="46" customFormat="1" ht="33">
      <c r="A80" s="52" t="s">
        <v>132</v>
      </c>
      <c r="B80" s="70" t="s">
        <v>134</v>
      </c>
      <c r="C80" s="126">
        <v>11</v>
      </c>
      <c r="D80" s="126"/>
      <c r="E80" s="69">
        <f t="shared" si="2"/>
        <v>-11</v>
      </c>
      <c r="F80" s="71">
        <f t="shared" si="0"/>
        <v>0</v>
      </c>
      <c r="P80" s="47"/>
    </row>
    <row r="81" spans="1:10" s="43" customFormat="1" ht="18.75">
      <c r="A81" s="44" t="s">
        <v>79</v>
      </c>
      <c r="B81" s="59" t="s">
        <v>114</v>
      </c>
      <c r="C81" s="124">
        <f>C82+C83+C84+C85+C107+C110</f>
        <v>55439.546420000006</v>
      </c>
      <c r="D81" s="124">
        <f>D82+D83+D84+D85+D107+D110</f>
        <v>21368.938000000002</v>
      </c>
      <c r="E81" s="67">
        <f t="shared" si="2"/>
        <v>-34070.608420000004</v>
      </c>
      <c r="F81" s="42">
        <f t="shared" ref="F81:F89" si="4">D81/C81*100</f>
        <v>38.544575812566684</v>
      </c>
    </row>
    <row r="82" spans="1:10" s="43" customFormat="1" ht="18.75">
      <c r="A82" s="44">
        <v>1</v>
      </c>
      <c r="B82" s="59" t="s">
        <v>47</v>
      </c>
      <c r="C82" s="124">
        <v>13577.133953</v>
      </c>
      <c r="D82" s="124">
        <v>5134.9359999999997</v>
      </c>
      <c r="E82" s="67">
        <f t="shared" si="2"/>
        <v>-8442.1979530000008</v>
      </c>
      <c r="F82" s="42">
        <f t="shared" si="4"/>
        <v>37.820470931314524</v>
      </c>
      <c r="H82" s="139"/>
    </row>
    <row r="83" spans="1:10" s="43" customFormat="1" ht="38.25" customHeight="1">
      <c r="A83" s="44">
        <v>2</v>
      </c>
      <c r="B83" s="59" t="s">
        <v>180</v>
      </c>
      <c r="C83" s="124">
        <v>8551.4430410000004</v>
      </c>
      <c r="D83" s="126"/>
      <c r="E83" s="67">
        <f t="shared" si="2"/>
        <v>-8551.4430410000004</v>
      </c>
      <c r="F83" s="42">
        <f t="shared" si="4"/>
        <v>0</v>
      </c>
      <c r="H83" s="139"/>
    </row>
    <row r="84" spans="1:10" s="43" customFormat="1" ht="18.75">
      <c r="A84" s="44">
        <v>3</v>
      </c>
      <c r="B84" s="59" t="s">
        <v>241</v>
      </c>
      <c r="C84" s="124">
        <v>2295.861848</v>
      </c>
      <c r="D84" s="126"/>
      <c r="E84" s="67">
        <f t="shared" si="2"/>
        <v>-2295.861848</v>
      </c>
      <c r="F84" s="42">
        <f t="shared" si="4"/>
        <v>0</v>
      </c>
      <c r="H84" s="139"/>
    </row>
    <row r="85" spans="1:10" s="43" customFormat="1" ht="18.75">
      <c r="A85" s="44">
        <v>4</v>
      </c>
      <c r="B85" s="59" t="s">
        <v>242</v>
      </c>
      <c r="C85" s="124">
        <f>C86+C89</f>
        <v>20713.374019999999</v>
      </c>
      <c r="D85" s="124">
        <f>D86+D89</f>
        <v>16209.002</v>
      </c>
      <c r="E85" s="67">
        <f t="shared" si="2"/>
        <v>-4504.3720199999989</v>
      </c>
      <c r="F85" s="42">
        <f t="shared" si="4"/>
        <v>78.253798653706738</v>
      </c>
      <c r="H85" s="139"/>
    </row>
    <row r="86" spans="1:10" s="43" customFormat="1" ht="18.75">
      <c r="A86" s="44" t="s">
        <v>197</v>
      </c>
      <c r="B86" s="59" t="s">
        <v>47</v>
      </c>
      <c r="C86" s="124">
        <f>C87+C88</f>
        <v>1500</v>
      </c>
      <c r="D86" s="124">
        <f>D87+D88</f>
        <v>260</v>
      </c>
      <c r="E86" s="67">
        <f t="shared" si="2"/>
        <v>-1240</v>
      </c>
      <c r="F86" s="42">
        <f t="shared" si="4"/>
        <v>17.333333333333336</v>
      </c>
      <c r="H86" s="139"/>
      <c r="J86" s="43">
        <f>D82-D86</f>
        <v>4874.9359999999997</v>
      </c>
    </row>
    <row r="87" spans="1:10" s="46" customFormat="1" ht="33">
      <c r="A87" s="52" t="s">
        <v>199</v>
      </c>
      <c r="B87" s="70" t="s">
        <v>195</v>
      </c>
      <c r="C87" s="126">
        <v>500</v>
      </c>
      <c r="D87" s="126"/>
      <c r="E87" s="69">
        <f>D87-C87</f>
        <v>-500</v>
      </c>
      <c r="F87" s="71">
        <f t="shared" si="4"/>
        <v>0</v>
      </c>
    </row>
    <row r="88" spans="1:10" s="46" customFormat="1" ht="33">
      <c r="A88" s="52" t="s">
        <v>200</v>
      </c>
      <c r="B88" s="70" t="s">
        <v>196</v>
      </c>
      <c r="C88" s="126">
        <v>1000</v>
      </c>
      <c r="D88" s="126">
        <v>260</v>
      </c>
      <c r="E88" s="69">
        <f>D88-C88</f>
        <v>-740</v>
      </c>
      <c r="F88" s="71">
        <f t="shared" si="4"/>
        <v>26</v>
      </c>
    </row>
    <row r="89" spans="1:10" s="43" customFormat="1" ht="18.75">
      <c r="A89" s="44" t="s">
        <v>198</v>
      </c>
      <c r="B89" s="43" t="s">
        <v>65</v>
      </c>
      <c r="C89" s="124">
        <f>SUM(C90:C106)</f>
        <v>19213.374019999999</v>
      </c>
      <c r="D89" s="124">
        <f>SUM(D90:D106)</f>
        <v>15949.002</v>
      </c>
      <c r="E89" s="69">
        <f>D89-C89</f>
        <v>-3264.3720199999989</v>
      </c>
      <c r="F89" s="42">
        <f t="shared" si="4"/>
        <v>83.009897082095122</v>
      </c>
      <c r="H89" s="139"/>
    </row>
    <row r="90" spans="1:10" s="46" customFormat="1" ht="18.75">
      <c r="A90" s="52" t="s">
        <v>201</v>
      </c>
      <c r="B90" s="70" t="s">
        <v>182</v>
      </c>
      <c r="C90" s="126">
        <v>3.1070000000000002</v>
      </c>
      <c r="D90" s="126"/>
      <c r="E90" s="69">
        <f>D90-C90</f>
        <v>-3.1070000000000002</v>
      </c>
      <c r="F90" s="71">
        <f>D90/C90*100</f>
        <v>0</v>
      </c>
    </row>
    <row r="91" spans="1:10" s="46" customFormat="1" ht="49.5">
      <c r="A91" s="52" t="s">
        <v>202</v>
      </c>
      <c r="B91" s="70" t="s">
        <v>183</v>
      </c>
      <c r="C91" s="126">
        <v>13.66</v>
      </c>
      <c r="D91" s="126"/>
      <c r="E91" s="69">
        <f t="shared" ref="E91:E106" si="5">D91-C91</f>
        <v>-13.66</v>
      </c>
      <c r="F91" s="71">
        <f t="shared" ref="F91:F106" si="6">D91/C91*100</f>
        <v>0</v>
      </c>
    </row>
    <row r="92" spans="1:10" s="46" customFormat="1" ht="33">
      <c r="A92" s="52" t="s">
        <v>203</v>
      </c>
      <c r="B92" s="70" t="s">
        <v>184</v>
      </c>
      <c r="C92" s="126">
        <v>36.207000000000001</v>
      </c>
      <c r="D92" s="126"/>
      <c r="E92" s="69">
        <f t="shared" si="5"/>
        <v>-36.207000000000001</v>
      </c>
      <c r="F92" s="71">
        <f t="shared" si="6"/>
        <v>0</v>
      </c>
    </row>
    <row r="93" spans="1:10" s="46" customFormat="1" ht="33">
      <c r="A93" s="52" t="s">
        <v>204</v>
      </c>
      <c r="B93" s="70" t="s">
        <v>185</v>
      </c>
      <c r="C93" s="126">
        <v>17.808</v>
      </c>
      <c r="D93" s="126"/>
      <c r="E93" s="69">
        <f t="shared" si="5"/>
        <v>-17.808</v>
      </c>
      <c r="F93" s="71">
        <f t="shared" si="6"/>
        <v>0</v>
      </c>
    </row>
    <row r="94" spans="1:10" s="46" customFormat="1" ht="18.75">
      <c r="A94" s="52" t="s">
        <v>205</v>
      </c>
      <c r="B94" s="70" t="s">
        <v>186</v>
      </c>
      <c r="C94" s="126">
        <v>28.181000000000001</v>
      </c>
      <c r="D94" s="126"/>
      <c r="E94" s="69">
        <f t="shared" si="5"/>
        <v>-28.181000000000001</v>
      </c>
      <c r="F94" s="71">
        <f t="shared" si="6"/>
        <v>0</v>
      </c>
    </row>
    <row r="95" spans="1:10" s="46" customFormat="1" ht="33">
      <c r="A95" s="52" t="s">
        <v>206</v>
      </c>
      <c r="B95" s="70" t="s">
        <v>187</v>
      </c>
      <c r="C95" s="126">
        <v>490.5</v>
      </c>
      <c r="D95" s="126"/>
      <c r="E95" s="69">
        <f t="shared" si="5"/>
        <v>-490.5</v>
      </c>
      <c r="F95" s="71">
        <f t="shared" si="6"/>
        <v>0</v>
      </c>
    </row>
    <row r="96" spans="1:10" s="46" customFormat="1" ht="33">
      <c r="A96" s="52" t="s">
        <v>207</v>
      </c>
      <c r="B96" s="70" t="s">
        <v>188</v>
      </c>
      <c r="C96" s="126">
        <v>600</v>
      </c>
      <c r="D96" s="126"/>
      <c r="E96" s="69">
        <f t="shared" si="5"/>
        <v>-600</v>
      </c>
      <c r="F96" s="71">
        <f t="shared" si="6"/>
        <v>0</v>
      </c>
    </row>
    <row r="97" spans="1:8" s="46" customFormat="1" ht="33">
      <c r="A97" s="52" t="s">
        <v>208</v>
      </c>
      <c r="B97" s="70" t="s">
        <v>175</v>
      </c>
      <c r="C97" s="126">
        <v>112</v>
      </c>
      <c r="D97" s="126">
        <v>112</v>
      </c>
      <c r="E97" s="69">
        <f t="shared" si="5"/>
        <v>0</v>
      </c>
      <c r="F97" s="71">
        <f t="shared" si="6"/>
        <v>100</v>
      </c>
    </row>
    <row r="98" spans="1:8" s="46" customFormat="1" ht="33">
      <c r="A98" s="52" t="s">
        <v>209</v>
      </c>
      <c r="B98" s="70" t="s">
        <v>175</v>
      </c>
      <c r="C98" s="126">
        <v>273</v>
      </c>
      <c r="D98" s="126">
        <v>273</v>
      </c>
      <c r="E98" s="69">
        <f t="shared" si="5"/>
        <v>0</v>
      </c>
      <c r="F98" s="71">
        <f t="shared" si="6"/>
        <v>100</v>
      </c>
    </row>
    <row r="99" spans="1:8" s="46" customFormat="1" ht="33">
      <c r="A99" s="52" t="s">
        <v>210</v>
      </c>
      <c r="B99" s="70" t="s">
        <v>174</v>
      </c>
      <c r="C99" s="126">
        <v>613.77300000000002</v>
      </c>
      <c r="D99" s="126">
        <v>589.899</v>
      </c>
      <c r="E99" s="69">
        <f t="shared" si="5"/>
        <v>-23.874000000000024</v>
      </c>
      <c r="F99" s="71">
        <f t="shared" si="6"/>
        <v>96.110288331353772</v>
      </c>
      <c r="H99" s="138"/>
    </row>
    <row r="100" spans="1:8" s="46" customFormat="1" ht="49.5">
      <c r="A100" s="52" t="s">
        <v>211</v>
      </c>
      <c r="B100" s="70" t="s">
        <v>189</v>
      </c>
      <c r="C100" s="126">
        <v>2908</v>
      </c>
      <c r="D100" s="126">
        <f>C100</f>
        <v>2908</v>
      </c>
      <c r="E100" s="69">
        <f t="shared" si="5"/>
        <v>0</v>
      </c>
      <c r="F100" s="71">
        <f t="shared" si="6"/>
        <v>100</v>
      </c>
    </row>
    <row r="101" spans="1:8" s="46" customFormat="1" ht="33">
      <c r="A101" s="52" t="s">
        <v>212</v>
      </c>
      <c r="B101" s="70" t="s">
        <v>181</v>
      </c>
      <c r="C101" s="126">
        <v>23.4</v>
      </c>
      <c r="D101" s="126">
        <v>23.4</v>
      </c>
      <c r="E101" s="69">
        <f t="shared" si="5"/>
        <v>0</v>
      </c>
      <c r="F101" s="71">
        <f t="shared" si="6"/>
        <v>100</v>
      </c>
    </row>
    <row r="102" spans="1:8" s="46" customFormat="1" ht="18.75">
      <c r="A102" s="52" t="s">
        <v>213</v>
      </c>
      <c r="B102" s="70" t="s">
        <v>190</v>
      </c>
      <c r="C102" s="126">
        <v>4.2119999999999997</v>
      </c>
      <c r="D102" s="126"/>
      <c r="E102" s="69">
        <f t="shared" si="5"/>
        <v>-4.2119999999999997</v>
      </c>
      <c r="F102" s="71">
        <f t="shared" si="6"/>
        <v>0</v>
      </c>
    </row>
    <row r="103" spans="1:8" s="46" customFormat="1" ht="18.75">
      <c r="A103" s="52" t="s">
        <v>214</v>
      </c>
      <c r="B103" s="70" t="s">
        <v>191</v>
      </c>
      <c r="C103" s="126">
        <v>10.8</v>
      </c>
      <c r="D103" s="126"/>
      <c r="E103" s="69">
        <f t="shared" si="5"/>
        <v>-10.8</v>
      </c>
      <c r="F103" s="71">
        <f t="shared" si="6"/>
        <v>0</v>
      </c>
    </row>
    <row r="104" spans="1:8" s="46" customFormat="1" ht="18.75">
      <c r="A104" s="52" t="s">
        <v>215</v>
      </c>
      <c r="B104" s="70" t="s">
        <v>192</v>
      </c>
      <c r="C104" s="126">
        <v>80.516999999999996</v>
      </c>
      <c r="D104" s="126">
        <v>76.05</v>
      </c>
      <c r="E104" s="69">
        <f t="shared" si="5"/>
        <v>-4.4669999999999987</v>
      </c>
      <c r="F104" s="71">
        <f t="shared" si="6"/>
        <v>94.452103282536598</v>
      </c>
    </row>
    <row r="105" spans="1:8" s="46" customFormat="1" ht="18.75">
      <c r="A105" s="52" t="s">
        <v>216</v>
      </c>
      <c r="B105" s="70" t="s">
        <v>193</v>
      </c>
      <c r="C105" s="126">
        <v>13573</v>
      </c>
      <c r="D105" s="126">
        <v>11966.653</v>
      </c>
      <c r="E105" s="69">
        <f t="shared" si="5"/>
        <v>-1606.3469999999998</v>
      </c>
      <c r="F105" s="71">
        <f t="shared" si="6"/>
        <v>88.165129300817796</v>
      </c>
    </row>
    <row r="106" spans="1:8" s="46" customFormat="1" ht="18.75">
      <c r="A106" s="52" t="s">
        <v>217</v>
      </c>
      <c r="B106" s="70" t="s">
        <v>194</v>
      </c>
      <c r="C106" s="126">
        <v>425.20902000000001</v>
      </c>
      <c r="D106" s="126"/>
      <c r="E106" s="69">
        <f t="shared" si="5"/>
        <v>-425.20902000000001</v>
      </c>
      <c r="F106" s="71">
        <f t="shared" si="6"/>
        <v>0</v>
      </c>
    </row>
    <row r="107" spans="1:8" s="43" customFormat="1" ht="18.75">
      <c r="A107" s="44">
        <v>5</v>
      </c>
      <c r="B107" s="59" t="s">
        <v>218</v>
      </c>
      <c r="C107" s="124">
        <f>C108+C109</f>
        <v>9845.8039329999992</v>
      </c>
      <c r="D107" s="124">
        <f>D108+D109</f>
        <v>0</v>
      </c>
      <c r="E107" s="69">
        <f t="shared" ref="E107:E109" si="7">D107-C107</f>
        <v>-9845.8039329999992</v>
      </c>
      <c r="F107" s="71">
        <f t="shared" ref="F107:F110" si="8">D107/C107*100</f>
        <v>0</v>
      </c>
      <c r="H107" s="139"/>
    </row>
    <row r="108" spans="1:8" s="46" customFormat="1" ht="18.75">
      <c r="A108" s="44" t="s">
        <v>229</v>
      </c>
      <c r="B108" s="59" t="s">
        <v>47</v>
      </c>
      <c r="C108" s="126">
        <v>3564.5415859999998</v>
      </c>
      <c r="D108" s="126"/>
      <c r="E108" s="69">
        <f t="shared" si="7"/>
        <v>-3564.5415859999998</v>
      </c>
      <c r="F108" s="71">
        <f t="shared" si="8"/>
        <v>0</v>
      </c>
      <c r="H108" s="138"/>
    </row>
    <row r="109" spans="1:8" s="46" customFormat="1" ht="18.75">
      <c r="A109" s="44" t="s">
        <v>230</v>
      </c>
      <c r="B109" s="43" t="s">
        <v>65</v>
      </c>
      <c r="C109" s="126">
        <v>6281.2623469999999</v>
      </c>
      <c r="D109" s="126"/>
      <c r="E109" s="69">
        <f t="shared" si="7"/>
        <v>-6281.2623469999999</v>
      </c>
      <c r="F109" s="71">
        <f t="shared" si="8"/>
        <v>0</v>
      </c>
      <c r="H109" s="138"/>
    </row>
    <row r="110" spans="1:8" s="43" customFormat="1" ht="18.75">
      <c r="A110" s="44">
        <v>6</v>
      </c>
      <c r="B110" s="59" t="s">
        <v>219</v>
      </c>
      <c r="C110" s="124">
        <f>C111+C116</f>
        <v>455.92962499999999</v>
      </c>
      <c r="D110" s="124">
        <f t="shared" ref="D110:E110" si="9">D111+D116</f>
        <v>25</v>
      </c>
      <c r="E110" s="67">
        <f t="shared" si="9"/>
        <v>-148.899</v>
      </c>
      <c r="F110" s="42">
        <f t="shared" si="8"/>
        <v>5.4833023846607913</v>
      </c>
      <c r="H110" s="139"/>
    </row>
    <row r="111" spans="1:8" s="43" customFormat="1" ht="18.75">
      <c r="A111" s="44" t="s">
        <v>220</v>
      </c>
      <c r="B111" s="59" t="s">
        <v>96</v>
      </c>
      <c r="C111" s="124">
        <f>C112+C113</f>
        <v>158.899</v>
      </c>
      <c r="D111" s="124">
        <f t="shared" ref="D111:F111" si="10">D112+D113</f>
        <v>10</v>
      </c>
      <c r="E111" s="67">
        <f t="shared" si="10"/>
        <v>-148.899</v>
      </c>
      <c r="F111" s="124">
        <f t="shared" si="10"/>
        <v>41.823504809703053</v>
      </c>
      <c r="H111" s="139"/>
    </row>
    <row r="112" spans="1:8" s="46" customFormat="1" ht="18.75">
      <c r="A112" s="44" t="s">
        <v>222</v>
      </c>
      <c r="B112" s="59" t="s">
        <v>47</v>
      </c>
      <c r="C112" s="124">
        <v>134.989</v>
      </c>
      <c r="D112" s="124"/>
      <c r="E112" s="67">
        <f t="shared" ref="E112:E113" si="11">D112-C112</f>
        <v>-134.989</v>
      </c>
      <c r="F112" s="42">
        <f t="shared" ref="F112:F113" si="12">D112/C112*100</f>
        <v>0</v>
      </c>
      <c r="H112" s="138"/>
    </row>
    <row r="113" spans="1:9" s="46" customFormat="1" ht="30.75" customHeight="1">
      <c r="A113" s="44" t="s">
        <v>223</v>
      </c>
      <c r="B113" s="43" t="s">
        <v>65</v>
      </c>
      <c r="C113" s="124">
        <v>23.91</v>
      </c>
      <c r="D113" s="124">
        <v>10</v>
      </c>
      <c r="E113" s="67">
        <f t="shared" si="11"/>
        <v>-13.91</v>
      </c>
      <c r="F113" s="42">
        <f t="shared" si="12"/>
        <v>41.823504809703053</v>
      </c>
      <c r="H113" s="138"/>
    </row>
    <row r="114" spans="1:9" s="46" customFormat="1" ht="18.75">
      <c r="A114" s="140" t="s">
        <v>231</v>
      </c>
      <c r="B114" s="70" t="s">
        <v>224</v>
      </c>
      <c r="C114" s="126">
        <v>13.91</v>
      </c>
      <c r="D114" s="126"/>
      <c r="E114" s="69">
        <f t="shared" ref="E114:E115" si="13">D114-C114</f>
        <v>-13.91</v>
      </c>
      <c r="F114" s="71">
        <f t="shared" ref="F114:F122" si="14">D114/C114*100</f>
        <v>0</v>
      </c>
    </row>
    <row r="115" spans="1:9" s="46" customFormat="1" ht="49.5">
      <c r="A115" s="140" t="s">
        <v>231</v>
      </c>
      <c r="B115" s="70" t="s">
        <v>176</v>
      </c>
      <c r="C115" s="126">
        <v>10</v>
      </c>
      <c r="D115" s="126">
        <v>10</v>
      </c>
      <c r="E115" s="69">
        <f t="shared" si="13"/>
        <v>0</v>
      </c>
      <c r="F115" s="71">
        <f t="shared" si="14"/>
        <v>100</v>
      </c>
    </row>
    <row r="116" spans="1:9" s="43" customFormat="1" ht="18.75">
      <c r="A116" s="44" t="s">
        <v>221</v>
      </c>
      <c r="B116" s="59" t="s">
        <v>178</v>
      </c>
      <c r="C116" s="124">
        <f>C117+C118</f>
        <v>297.03062499999999</v>
      </c>
      <c r="D116" s="124">
        <f>D117+D118</f>
        <v>15</v>
      </c>
      <c r="E116" s="67"/>
      <c r="F116" s="42">
        <f t="shared" si="14"/>
        <v>5.0499843240069948</v>
      </c>
    </row>
    <row r="117" spans="1:9" s="46" customFormat="1" ht="18.75">
      <c r="A117" s="44" t="s">
        <v>228</v>
      </c>
      <c r="B117" s="59" t="s">
        <v>47</v>
      </c>
      <c r="C117" s="124"/>
      <c r="D117" s="124"/>
      <c r="E117" s="67">
        <f t="shared" ref="E117" si="15">D117-C117</f>
        <v>0</v>
      </c>
      <c r="F117" s="42"/>
      <c r="H117" s="138"/>
    </row>
    <row r="118" spans="1:9" s="46" customFormat="1" ht="30.75" customHeight="1">
      <c r="A118" s="44" t="s">
        <v>223</v>
      </c>
      <c r="B118" s="43" t="s">
        <v>65</v>
      </c>
      <c r="C118" s="124">
        <f>SUM(C119:C122)</f>
        <v>297.03062499999999</v>
      </c>
      <c r="D118" s="124">
        <f>SUM(D119:D122)</f>
        <v>15</v>
      </c>
      <c r="E118" s="67">
        <f t="shared" ref="E118" si="16">D118-C118</f>
        <v>-282.03062499999999</v>
      </c>
      <c r="F118" s="42">
        <f t="shared" si="14"/>
        <v>5.0499843240069948</v>
      </c>
      <c r="H118" s="138"/>
    </row>
    <row r="119" spans="1:9" s="46" customFormat="1" ht="49.5">
      <c r="A119" s="140" t="s">
        <v>231</v>
      </c>
      <c r="B119" s="70" t="s">
        <v>177</v>
      </c>
      <c r="C119" s="126">
        <v>55.125999999999998</v>
      </c>
      <c r="D119" s="126">
        <v>15</v>
      </c>
      <c r="E119" s="69"/>
      <c r="F119" s="71">
        <f t="shared" si="14"/>
        <v>27.210390741211043</v>
      </c>
    </row>
    <row r="120" spans="1:9" s="46" customFormat="1" ht="33">
      <c r="A120" s="140" t="s">
        <v>231</v>
      </c>
      <c r="B120" s="70" t="s">
        <v>225</v>
      </c>
      <c r="C120" s="126">
        <v>96.904624999999996</v>
      </c>
      <c r="D120" s="126"/>
      <c r="E120" s="69"/>
      <c r="F120" s="71">
        <f t="shared" si="14"/>
        <v>0</v>
      </c>
      <c r="I120" s="138"/>
    </row>
    <row r="121" spans="1:9" s="46" customFormat="1" ht="33">
      <c r="A121" s="140" t="s">
        <v>231</v>
      </c>
      <c r="B121" s="70" t="s">
        <v>226</v>
      </c>
      <c r="C121" s="126">
        <v>65</v>
      </c>
      <c r="D121" s="126"/>
      <c r="E121" s="69"/>
      <c r="F121" s="71">
        <f t="shared" si="14"/>
        <v>0</v>
      </c>
    </row>
    <row r="122" spans="1:9" s="46" customFormat="1" ht="18.75">
      <c r="A122" s="140" t="s">
        <v>231</v>
      </c>
      <c r="B122" s="70" t="s">
        <v>227</v>
      </c>
      <c r="C122" s="126">
        <v>80</v>
      </c>
      <c r="D122" s="126"/>
      <c r="E122" s="69"/>
      <c r="F122" s="71">
        <f t="shared" si="14"/>
        <v>0</v>
      </c>
    </row>
  </sheetData>
  <mergeCells count="8">
    <mergeCell ref="A2:F2"/>
    <mergeCell ref="A3:F3"/>
    <mergeCell ref="D5:F5"/>
    <mergeCell ref="A6:A7"/>
    <mergeCell ref="B6:B7"/>
    <mergeCell ref="C6:C7"/>
    <mergeCell ref="D6:D7"/>
    <mergeCell ref="E6:F6"/>
  </mergeCells>
  <phoneticPr fontId="21" type="noConversion"/>
  <pageMargins left="0.7" right="0.45"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8583-CBEE-4F17-A6CC-6D2922F0E20F}">
  <sheetPr>
    <tabColor rgb="FF00B050"/>
  </sheetPr>
  <dimension ref="A1:IV34"/>
  <sheetViews>
    <sheetView tabSelected="1" topLeftCell="A15" workbookViewId="0">
      <selection activeCell="B21" sqref="B21"/>
    </sheetView>
  </sheetViews>
  <sheetFormatPr defaultColWidth="11" defaultRowHeight="18"/>
  <cols>
    <col min="1" max="1" width="5.125" style="80" customWidth="1"/>
    <col min="2" max="2" width="22.375" style="80" customWidth="1"/>
    <col min="3" max="3" width="12.25" style="80" customWidth="1"/>
    <col min="4" max="4" width="12.125" style="80" bestFit="1" customWidth="1"/>
    <col min="5" max="5" width="10.25" style="80" customWidth="1"/>
    <col min="6" max="6" width="12.25" style="80" customWidth="1"/>
    <col min="7" max="7" width="10.25" style="80" customWidth="1"/>
    <col min="8" max="8" width="13.375" style="80" customWidth="1"/>
    <col min="9" max="9" width="10.25" style="80" customWidth="1"/>
    <col min="10" max="10" width="14.625" style="80" customWidth="1"/>
    <col min="11" max="11" width="13" style="80" customWidth="1"/>
    <col min="12" max="12" width="12.375" style="80" customWidth="1"/>
    <col min="13" max="13" width="37.5" style="80" hidden="1" customWidth="1"/>
    <col min="14" max="14" width="14" style="82" bestFit="1" customWidth="1"/>
    <col min="15" max="256" width="11" style="80"/>
    <col min="257" max="257" width="5.125" style="80" customWidth="1"/>
    <col min="258" max="258" width="20.625" style="80" customWidth="1"/>
    <col min="259" max="259" width="12.25" style="80" customWidth="1"/>
    <col min="260" max="260" width="12.125" style="80" bestFit="1" customWidth="1"/>
    <col min="261" max="261" width="10.25" style="80" customWidth="1"/>
    <col min="262" max="262" width="12.25" style="80" customWidth="1"/>
    <col min="263" max="263" width="10.25" style="80" customWidth="1"/>
    <col min="264" max="264" width="13.375" style="80" customWidth="1"/>
    <col min="265" max="265" width="10.25" style="80" customWidth="1"/>
    <col min="266" max="266" width="14.625" style="80" customWidth="1"/>
    <col min="267" max="267" width="13" style="80" customWidth="1"/>
    <col min="268" max="268" width="12.375" style="80" customWidth="1"/>
    <col min="269" max="269" width="0" style="80" hidden="1" customWidth="1"/>
    <col min="270" max="270" width="14" style="80" bestFit="1" customWidth="1"/>
    <col min="271" max="512" width="11" style="80"/>
    <col min="513" max="513" width="5.125" style="80" customWidth="1"/>
    <col min="514" max="514" width="20.625" style="80" customWidth="1"/>
    <col min="515" max="515" width="12.25" style="80" customWidth="1"/>
    <col min="516" max="516" width="12.125" style="80" bestFit="1" customWidth="1"/>
    <col min="517" max="517" width="10.25" style="80" customWidth="1"/>
    <col min="518" max="518" width="12.25" style="80" customWidth="1"/>
    <col min="519" max="519" width="10.25" style="80" customWidth="1"/>
    <col min="520" max="520" width="13.375" style="80" customWidth="1"/>
    <col min="521" max="521" width="10.25" style="80" customWidth="1"/>
    <col min="522" max="522" width="14.625" style="80" customWidth="1"/>
    <col min="523" max="523" width="13" style="80" customWidth="1"/>
    <col min="524" max="524" width="12.375" style="80" customWidth="1"/>
    <col min="525" max="525" width="0" style="80" hidden="1" customWidth="1"/>
    <col min="526" max="526" width="14" style="80" bestFit="1" customWidth="1"/>
    <col min="527" max="768" width="11" style="80"/>
    <col min="769" max="769" width="5.125" style="80" customWidth="1"/>
    <col min="770" max="770" width="20.625" style="80" customWidth="1"/>
    <col min="771" max="771" width="12.25" style="80" customWidth="1"/>
    <col min="772" max="772" width="12.125" style="80" bestFit="1" customWidth="1"/>
    <col min="773" max="773" width="10.25" style="80" customWidth="1"/>
    <col min="774" max="774" width="12.25" style="80" customWidth="1"/>
    <col min="775" max="775" width="10.25" style="80" customWidth="1"/>
    <col min="776" max="776" width="13.375" style="80" customWidth="1"/>
    <col min="777" max="777" width="10.25" style="80" customWidth="1"/>
    <col min="778" max="778" width="14.625" style="80" customWidth="1"/>
    <col min="779" max="779" width="13" style="80" customWidth="1"/>
    <col min="780" max="780" width="12.375" style="80" customWidth="1"/>
    <col min="781" max="781" width="0" style="80" hidden="1" customWidth="1"/>
    <col min="782" max="782" width="14" style="80" bestFit="1" customWidth="1"/>
    <col min="783" max="1024" width="11" style="80"/>
    <col min="1025" max="1025" width="5.125" style="80" customWidth="1"/>
    <col min="1026" max="1026" width="20.625" style="80" customWidth="1"/>
    <col min="1027" max="1027" width="12.25" style="80" customWidth="1"/>
    <col min="1028" max="1028" width="12.125" style="80" bestFit="1" customWidth="1"/>
    <col min="1029" max="1029" width="10.25" style="80" customWidth="1"/>
    <col min="1030" max="1030" width="12.25" style="80" customWidth="1"/>
    <col min="1031" max="1031" width="10.25" style="80" customWidth="1"/>
    <col min="1032" max="1032" width="13.375" style="80" customWidth="1"/>
    <col min="1033" max="1033" width="10.25" style="80" customWidth="1"/>
    <col min="1034" max="1034" width="14.625" style="80" customWidth="1"/>
    <col min="1035" max="1035" width="13" style="80" customWidth="1"/>
    <col min="1036" max="1036" width="12.375" style="80" customWidth="1"/>
    <col min="1037" max="1037" width="0" style="80" hidden="1" customWidth="1"/>
    <col min="1038" max="1038" width="14" style="80" bestFit="1" customWidth="1"/>
    <col min="1039" max="1280" width="11" style="80"/>
    <col min="1281" max="1281" width="5.125" style="80" customWidth="1"/>
    <col min="1282" max="1282" width="20.625" style="80" customWidth="1"/>
    <col min="1283" max="1283" width="12.25" style="80" customWidth="1"/>
    <col min="1284" max="1284" width="12.125" style="80" bestFit="1" customWidth="1"/>
    <col min="1285" max="1285" width="10.25" style="80" customWidth="1"/>
    <col min="1286" max="1286" width="12.25" style="80" customWidth="1"/>
    <col min="1287" max="1287" width="10.25" style="80" customWidth="1"/>
    <col min="1288" max="1288" width="13.375" style="80" customWidth="1"/>
    <col min="1289" max="1289" width="10.25" style="80" customWidth="1"/>
    <col min="1290" max="1290" width="14.625" style="80" customWidth="1"/>
    <col min="1291" max="1291" width="13" style="80" customWidth="1"/>
    <col min="1292" max="1292" width="12.375" style="80" customWidth="1"/>
    <col min="1293" max="1293" width="0" style="80" hidden="1" customWidth="1"/>
    <col min="1294" max="1294" width="14" style="80" bestFit="1" customWidth="1"/>
    <col min="1295" max="1536" width="11" style="80"/>
    <col min="1537" max="1537" width="5.125" style="80" customWidth="1"/>
    <col min="1538" max="1538" width="20.625" style="80" customWidth="1"/>
    <col min="1539" max="1539" width="12.25" style="80" customWidth="1"/>
    <col min="1540" max="1540" width="12.125" style="80" bestFit="1" customWidth="1"/>
    <col min="1541" max="1541" width="10.25" style="80" customWidth="1"/>
    <col min="1542" max="1542" width="12.25" style="80" customWidth="1"/>
    <col min="1543" max="1543" width="10.25" style="80" customWidth="1"/>
    <col min="1544" max="1544" width="13.375" style="80" customWidth="1"/>
    <col min="1545" max="1545" width="10.25" style="80" customWidth="1"/>
    <col min="1546" max="1546" width="14.625" style="80" customWidth="1"/>
    <col min="1547" max="1547" width="13" style="80" customWidth="1"/>
    <col min="1548" max="1548" width="12.375" style="80" customWidth="1"/>
    <col min="1549" max="1549" width="0" style="80" hidden="1" customWidth="1"/>
    <col min="1550" max="1550" width="14" style="80" bestFit="1" customWidth="1"/>
    <col min="1551" max="1792" width="11" style="80"/>
    <col min="1793" max="1793" width="5.125" style="80" customWidth="1"/>
    <col min="1794" max="1794" width="20.625" style="80" customWidth="1"/>
    <col min="1795" max="1795" width="12.25" style="80" customWidth="1"/>
    <col min="1796" max="1796" width="12.125" style="80" bestFit="1" customWidth="1"/>
    <col min="1797" max="1797" width="10.25" style="80" customWidth="1"/>
    <col min="1798" max="1798" width="12.25" style="80" customWidth="1"/>
    <col min="1799" max="1799" width="10.25" style="80" customWidth="1"/>
    <col min="1800" max="1800" width="13.375" style="80" customWidth="1"/>
    <col min="1801" max="1801" width="10.25" style="80" customWidth="1"/>
    <col min="1802" max="1802" width="14.625" style="80" customWidth="1"/>
    <col min="1803" max="1803" width="13" style="80" customWidth="1"/>
    <col min="1804" max="1804" width="12.375" style="80" customWidth="1"/>
    <col min="1805" max="1805" width="0" style="80" hidden="1" customWidth="1"/>
    <col min="1806" max="1806" width="14" style="80" bestFit="1" customWidth="1"/>
    <col min="1807" max="2048" width="11" style="80"/>
    <col min="2049" max="2049" width="5.125" style="80" customWidth="1"/>
    <col min="2050" max="2050" width="20.625" style="80" customWidth="1"/>
    <col min="2051" max="2051" width="12.25" style="80" customWidth="1"/>
    <col min="2052" max="2052" width="12.125" style="80" bestFit="1" customWidth="1"/>
    <col min="2053" max="2053" width="10.25" style="80" customWidth="1"/>
    <col min="2054" max="2054" width="12.25" style="80" customWidth="1"/>
    <col min="2055" max="2055" width="10.25" style="80" customWidth="1"/>
    <col min="2056" max="2056" width="13.375" style="80" customWidth="1"/>
    <col min="2057" max="2057" width="10.25" style="80" customWidth="1"/>
    <col min="2058" max="2058" width="14.625" style="80" customWidth="1"/>
    <col min="2059" max="2059" width="13" style="80" customWidth="1"/>
    <col min="2060" max="2060" width="12.375" style="80" customWidth="1"/>
    <col min="2061" max="2061" width="0" style="80" hidden="1" customWidth="1"/>
    <col min="2062" max="2062" width="14" style="80" bestFit="1" customWidth="1"/>
    <col min="2063" max="2304" width="11" style="80"/>
    <col min="2305" max="2305" width="5.125" style="80" customWidth="1"/>
    <col min="2306" max="2306" width="20.625" style="80" customWidth="1"/>
    <col min="2307" max="2307" width="12.25" style="80" customWidth="1"/>
    <col min="2308" max="2308" width="12.125" style="80" bestFit="1" customWidth="1"/>
    <col min="2309" max="2309" width="10.25" style="80" customWidth="1"/>
    <col min="2310" max="2310" width="12.25" style="80" customWidth="1"/>
    <col min="2311" max="2311" width="10.25" style="80" customWidth="1"/>
    <col min="2312" max="2312" width="13.375" style="80" customWidth="1"/>
    <col min="2313" max="2313" width="10.25" style="80" customWidth="1"/>
    <col min="2314" max="2314" width="14.625" style="80" customWidth="1"/>
    <col min="2315" max="2315" width="13" style="80" customWidth="1"/>
    <col min="2316" max="2316" width="12.375" style="80" customWidth="1"/>
    <col min="2317" max="2317" width="0" style="80" hidden="1" customWidth="1"/>
    <col min="2318" max="2318" width="14" style="80" bestFit="1" customWidth="1"/>
    <col min="2319" max="2560" width="11" style="80"/>
    <col min="2561" max="2561" width="5.125" style="80" customWidth="1"/>
    <col min="2562" max="2562" width="20.625" style="80" customWidth="1"/>
    <col min="2563" max="2563" width="12.25" style="80" customWidth="1"/>
    <col min="2564" max="2564" width="12.125" style="80" bestFit="1" customWidth="1"/>
    <col min="2565" max="2565" width="10.25" style="80" customWidth="1"/>
    <col min="2566" max="2566" width="12.25" style="80" customWidth="1"/>
    <col min="2567" max="2567" width="10.25" style="80" customWidth="1"/>
    <col min="2568" max="2568" width="13.375" style="80" customWidth="1"/>
    <col min="2569" max="2569" width="10.25" style="80" customWidth="1"/>
    <col min="2570" max="2570" width="14.625" style="80" customWidth="1"/>
    <col min="2571" max="2571" width="13" style="80" customWidth="1"/>
    <col min="2572" max="2572" width="12.375" style="80" customWidth="1"/>
    <col min="2573" max="2573" width="0" style="80" hidden="1" customWidth="1"/>
    <col min="2574" max="2574" width="14" style="80" bestFit="1" customWidth="1"/>
    <col min="2575" max="2816" width="11" style="80"/>
    <col min="2817" max="2817" width="5.125" style="80" customWidth="1"/>
    <col min="2818" max="2818" width="20.625" style="80" customWidth="1"/>
    <col min="2819" max="2819" width="12.25" style="80" customWidth="1"/>
    <col min="2820" max="2820" width="12.125" style="80" bestFit="1" customWidth="1"/>
    <col min="2821" max="2821" width="10.25" style="80" customWidth="1"/>
    <col min="2822" max="2822" width="12.25" style="80" customWidth="1"/>
    <col min="2823" max="2823" width="10.25" style="80" customWidth="1"/>
    <col min="2824" max="2824" width="13.375" style="80" customWidth="1"/>
    <col min="2825" max="2825" width="10.25" style="80" customWidth="1"/>
    <col min="2826" max="2826" width="14.625" style="80" customWidth="1"/>
    <col min="2827" max="2827" width="13" style="80" customWidth="1"/>
    <col min="2828" max="2828" width="12.375" style="80" customWidth="1"/>
    <col min="2829" max="2829" width="0" style="80" hidden="1" customWidth="1"/>
    <col min="2830" max="2830" width="14" style="80" bestFit="1" customWidth="1"/>
    <col min="2831" max="3072" width="11" style="80"/>
    <col min="3073" max="3073" width="5.125" style="80" customWidth="1"/>
    <col min="3074" max="3074" width="20.625" style="80" customWidth="1"/>
    <col min="3075" max="3075" width="12.25" style="80" customWidth="1"/>
    <col min="3076" max="3076" width="12.125" style="80" bestFit="1" customWidth="1"/>
    <col min="3077" max="3077" width="10.25" style="80" customWidth="1"/>
    <col min="3078" max="3078" width="12.25" style="80" customWidth="1"/>
    <col min="3079" max="3079" width="10.25" style="80" customWidth="1"/>
    <col min="3080" max="3080" width="13.375" style="80" customWidth="1"/>
    <col min="3081" max="3081" width="10.25" style="80" customWidth="1"/>
    <col min="3082" max="3082" width="14.625" style="80" customWidth="1"/>
    <col min="3083" max="3083" width="13" style="80" customWidth="1"/>
    <col min="3084" max="3084" width="12.375" style="80" customWidth="1"/>
    <col min="3085" max="3085" width="0" style="80" hidden="1" customWidth="1"/>
    <col min="3086" max="3086" width="14" style="80" bestFit="1" customWidth="1"/>
    <col min="3087" max="3328" width="11" style="80"/>
    <col min="3329" max="3329" width="5.125" style="80" customWidth="1"/>
    <col min="3330" max="3330" width="20.625" style="80" customWidth="1"/>
    <col min="3331" max="3331" width="12.25" style="80" customWidth="1"/>
    <col min="3332" max="3332" width="12.125" style="80" bestFit="1" customWidth="1"/>
    <col min="3333" max="3333" width="10.25" style="80" customWidth="1"/>
    <col min="3334" max="3334" width="12.25" style="80" customWidth="1"/>
    <col min="3335" max="3335" width="10.25" style="80" customWidth="1"/>
    <col min="3336" max="3336" width="13.375" style="80" customWidth="1"/>
    <col min="3337" max="3337" width="10.25" style="80" customWidth="1"/>
    <col min="3338" max="3338" width="14.625" style="80" customWidth="1"/>
    <col min="3339" max="3339" width="13" style="80" customWidth="1"/>
    <col min="3340" max="3340" width="12.375" style="80" customWidth="1"/>
    <col min="3341" max="3341" width="0" style="80" hidden="1" customWidth="1"/>
    <col min="3342" max="3342" width="14" style="80" bestFit="1" customWidth="1"/>
    <col min="3343" max="3584" width="11" style="80"/>
    <col min="3585" max="3585" width="5.125" style="80" customWidth="1"/>
    <col min="3586" max="3586" width="20.625" style="80" customWidth="1"/>
    <col min="3587" max="3587" width="12.25" style="80" customWidth="1"/>
    <col min="3588" max="3588" width="12.125" style="80" bestFit="1" customWidth="1"/>
    <col min="3589" max="3589" width="10.25" style="80" customWidth="1"/>
    <col min="3590" max="3590" width="12.25" style="80" customWidth="1"/>
    <col min="3591" max="3591" width="10.25" style="80" customWidth="1"/>
    <col min="3592" max="3592" width="13.375" style="80" customWidth="1"/>
    <col min="3593" max="3593" width="10.25" style="80" customWidth="1"/>
    <col min="3594" max="3594" width="14.625" style="80" customWidth="1"/>
    <col min="3595" max="3595" width="13" style="80" customWidth="1"/>
    <col min="3596" max="3596" width="12.375" style="80" customWidth="1"/>
    <col min="3597" max="3597" width="0" style="80" hidden="1" customWidth="1"/>
    <col min="3598" max="3598" width="14" style="80" bestFit="1" customWidth="1"/>
    <col min="3599" max="3840" width="11" style="80"/>
    <col min="3841" max="3841" width="5.125" style="80" customWidth="1"/>
    <col min="3842" max="3842" width="20.625" style="80" customWidth="1"/>
    <col min="3843" max="3843" width="12.25" style="80" customWidth="1"/>
    <col min="3844" max="3844" width="12.125" style="80" bestFit="1" customWidth="1"/>
    <col min="3845" max="3845" width="10.25" style="80" customWidth="1"/>
    <col min="3846" max="3846" width="12.25" style="80" customWidth="1"/>
    <col min="3847" max="3847" width="10.25" style="80" customWidth="1"/>
    <col min="3848" max="3848" width="13.375" style="80" customWidth="1"/>
    <col min="3849" max="3849" width="10.25" style="80" customWidth="1"/>
    <col min="3850" max="3850" width="14.625" style="80" customWidth="1"/>
    <col min="3851" max="3851" width="13" style="80" customWidth="1"/>
    <col min="3852" max="3852" width="12.375" style="80" customWidth="1"/>
    <col min="3853" max="3853" width="0" style="80" hidden="1" customWidth="1"/>
    <col min="3854" max="3854" width="14" style="80" bestFit="1" customWidth="1"/>
    <col min="3855" max="4096" width="11" style="80"/>
    <col min="4097" max="4097" width="5.125" style="80" customWidth="1"/>
    <col min="4098" max="4098" width="20.625" style="80" customWidth="1"/>
    <col min="4099" max="4099" width="12.25" style="80" customWidth="1"/>
    <col min="4100" max="4100" width="12.125" style="80" bestFit="1" customWidth="1"/>
    <col min="4101" max="4101" width="10.25" style="80" customWidth="1"/>
    <col min="4102" max="4102" width="12.25" style="80" customWidth="1"/>
    <col min="4103" max="4103" width="10.25" style="80" customWidth="1"/>
    <col min="4104" max="4104" width="13.375" style="80" customWidth="1"/>
    <col min="4105" max="4105" width="10.25" style="80" customWidth="1"/>
    <col min="4106" max="4106" width="14.625" style="80" customWidth="1"/>
    <col min="4107" max="4107" width="13" style="80" customWidth="1"/>
    <col min="4108" max="4108" width="12.375" style="80" customWidth="1"/>
    <col min="4109" max="4109" width="0" style="80" hidden="1" customWidth="1"/>
    <col min="4110" max="4110" width="14" style="80" bestFit="1" customWidth="1"/>
    <col min="4111" max="4352" width="11" style="80"/>
    <col min="4353" max="4353" width="5.125" style="80" customWidth="1"/>
    <col min="4354" max="4354" width="20.625" style="80" customWidth="1"/>
    <col min="4355" max="4355" width="12.25" style="80" customWidth="1"/>
    <col min="4356" max="4356" width="12.125" style="80" bestFit="1" customWidth="1"/>
    <col min="4357" max="4357" width="10.25" style="80" customWidth="1"/>
    <col min="4358" max="4358" width="12.25" style="80" customWidth="1"/>
    <col min="4359" max="4359" width="10.25" style="80" customWidth="1"/>
    <col min="4360" max="4360" width="13.375" style="80" customWidth="1"/>
    <col min="4361" max="4361" width="10.25" style="80" customWidth="1"/>
    <col min="4362" max="4362" width="14.625" style="80" customWidth="1"/>
    <col min="4363" max="4363" width="13" style="80" customWidth="1"/>
    <col min="4364" max="4364" width="12.375" style="80" customWidth="1"/>
    <col min="4365" max="4365" width="0" style="80" hidden="1" customWidth="1"/>
    <col min="4366" max="4366" width="14" style="80" bestFit="1" customWidth="1"/>
    <col min="4367" max="4608" width="11" style="80"/>
    <col min="4609" max="4609" width="5.125" style="80" customWidth="1"/>
    <col min="4610" max="4610" width="20.625" style="80" customWidth="1"/>
    <col min="4611" max="4611" width="12.25" style="80" customWidth="1"/>
    <col min="4612" max="4612" width="12.125" style="80" bestFit="1" customWidth="1"/>
    <col min="4613" max="4613" width="10.25" style="80" customWidth="1"/>
    <col min="4614" max="4614" width="12.25" style="80" customWidth="1"/>
    <col min="4615" max="4615" width="10.25" style="80" customWidth="1"/>
    <col min="4616" max="4616" width="13.375" style="80" customWidth="1"/>
    <col min="4617" max="4617" width="10.25" style="80" customWidth="1"/>
    <col min="4618" max="4618" width="14.625" style="80" customWidth="1"/>
    <col min="4619" max="4619" width="13" style="80" customWidth="1"/>
    <col min="4620" max="4620" width="12.375" style="80" customWidth="1"/>
    <col min="4621" max="4621" width="0" style="80" hidden="1" customWidth="1"/>
    <col min="4622" max="4622" width="14" style="80" bestFit="1" customWidth="1"/>
    <col min="4623" max="4864" width="11" style="80"/>
    <col min="4865" max="4865" width="5.125" style="80" customWidth="1"/>
    <col min="4866" max="4866" width="20.625" style="80" customWidth="1"/>
    <col min="4867" max="4867" width="12.25" style="80" customWidth="1"/>
    <col min="4868" max="4868" width="12.125" style="80" bestFit="1" customWidth="1"/>
    <col min="4869" max="4869" width="10.25" style="80" customWidth="1"/>
    <col min="4870" max="4870" width="12.25" style="80" customWidth="1"/>
    <col min="4871" max="4871" width="10.25" style="80" customWidth="1"/>
    <col min="4872" max="4872" width="13.375" style="80" customWidth="1"/>
    <col min="4873" max="4873" width="10.25" style="80" customWidth="1"/>
    <col min="4874" max="4874" width="14.625" style="80" customWidth="1"/>
    <col min="4875" max="4875" width="13" style="80" customWidth="1"/>
    <col min="4876" max="4876" width="12.375" style="80" customWidth="1"/>
    <col min="4877" max="4877" width="0" style="80" hidden="1" customWidth="1"/>
    <col min="4878" max="4878" width="14" style="80" bestFit="1" customWidth="1"/>
    <col min="4879" max="5120" width="11" style="80"/>
    <col min="5121" max="5121" width="5.125" style="80" customWidth="1"/>
    <col min="5122" max="5122" width="20.625" style="80" customWidth="1"/>
    <col min="5123" max="5123" width="12.25" style="80" customWidth="1"/>
    <col min="5124" max="5124" width="12.125" style="80" bestFit="1" customWidth="1"/>
    <col min="5125" max="5125" width="10.25" style="80" customWidth="1"/>
    <col min="5126" max="5126" width="12.25" style="80" customWidth="1"/>
    <col min="5127" max="5127" width="10.25" style="80" customWidth="1"/>
    <col min="5128" max="5128" width="13.375" style="80" customWidth="1"/>
    <col min="5129" max="5129" width="10.25" style="80" customWidth="1"/>
    <col min="5130" max="5130" width="14.625" style="80" customWidth="1"/>
    <col min="5131" max="5131" width="13" style="80" customWidth="1"/>
    <col min="5132" max="5132" width="12.375" style="80" customWidth="1"/>
    <col min="5133" max="5133" width="0" style="80" hidden="1" customWidth="1"/>
    <col min="5134" max="5134" width="14" style="80" bestFit="1" customWidth="1"/>
    <col min="5135" max="5376" width="11" style="80"/>
    <col min="5377" max="5377" width="5.125" style="80" customWidth="1"/>
    <col min="5378" max="5378" width="20.625" style="80" customWidth="1"/>
    <col min="5379" max="5379" width="12.25" style="80" customWidth="1"/>
    <col min="5380" max="5380" width="12.125" style="80" bestFit="1" customWidth="1"/>
    <col min="5381" max="5381" width="10.25" style="80" customWidth="1"/>
    <col min="5382" max="5382" width="12.25" style="80" customWidth="1"/>
    <col min="5383" max="5383" width="10.25" style="80" customWidth="1"/>
    <col min="5384" max="5384" width="13.375" style="80" customWidth="1"/>
    <col min="5385" max="5385" width="10.25" style="80" customWidth="1"/>
    <col min="5386" max="5386" width="14.625" style="80" customWidth="1"/>
    <col min="5387" max="5387" width="13" style="80" customWidth="1"/>
    <col min="5388" max="5388" width="12.375" style="80" customWidth="1"/>
    <col min="5389" max="5389" width="0" style="80" hidden="1" customWidth="1"/>
    <col min="5390" max="5390" width="14" style="80" bestFit="1" customWidth="1"/>
    <col min="5391" max="5632" width="11" style="80"/>
    <col min="5633" max="5633" width="5.125" style="80" customWidth="1"/>
    <col min="5634" max="5634" width="20.625" style="80" customWidth="1"/>
    <col min="5635" max="5635" width="12.25" style="80" customWidth="1"/>
    <col min="5636" max="5636" width="12.125" style="80" bestFit="1" customWidth="1"/>
    <col min="5637" max="5637" width="10.25" style="80" customWidth="1"/>
    <col min="5638" max="5638" width="12.25" style="80" customWidth="1"/>
    <col min="5639" max="5639" width="10.25" style="80" customWidth="1"/>
    <col min="5640" max="5640" width="13.375" style="80" customWidth="1"/>
    <col min="5641" max="5641" width="10.25" style="80" customWidth="1"/>
    <col min="5642" max="5642" width="14.625" style="80" customWidth="1"/>
    <col min="5643" max="5643" width="13" style="80" customWidth="1"/>
    <col min="5644" max="5644" width="12.375" style="80" customWidth="1"/>
    <col min="5645" max="5645" width="0" style="80" hidden="1" customWidth="1"/>
    <col min="5646" max="5646" width="14" style="80" bestFit="1" customWidth="1"/>
    <col min="5647" max="5888" width="11" style="80"/>
    <col min="5889" max="5889" width="5.125" style="80" customWidth="1"/>
    <col min="5890" max="5890" width="20.625" style="80" customWidth="1"/>
    <col min="5891" max="5891" width="12.25" style="80" customWidth="1"/>
    <col min="5892" max="5892" width="12.125" style="80" bestFit="1" customWidth="1"/>
    <col min="5893" max="5893" width="10.25" style="80" customWidth="1"/>
    <col min="5894" max="5894" width="12.25" style="80" customWidth="1"/>
    <col min="5895" max="5895" width="10.25" style="80" customWidth="1"/>
    <col min="5896" max="5896" width="13.375" style="80" customWidth="1"/>
    <col min="5897" max="5897" width="10.25" style="80" customWidth="1"/>
    <col min="5898" max="5898" width="14.625" style="80" customWidth="1"/>
    <col min="5899" max="5899" width="13" style="80" customWidth="1"/>
    <col min="5900" max="5900" width="12.375" style="80" customWidth="1"/>
    <col min="5901" max="5901" width="0" style="80" hidden="1" customWidth="1"/>
    <col min="5902" max="5902" width="14" style="80" bestFit="1" customWidth="1"/>
    <col min="5903" max="6144" width="11" style="80"/>
    <col min="6145" max="6145" width="5.125" style="80" customWidth="1"/>
    <col min="6146" max="6146" width="20.625" style="80" customWidth="1"/>
    <col min="6147" max="6147" width="12.25" style="80" customWidth="1"/>
    <col min="6148" max="6148" width="12.125" style="80" bestFit="1" customWidth="1"/>
    <col min="6149" max="6149" width="10.25" style="80" customWidth="1"/>
    <col min="6150" max="6150" width="12.25" style="80" customWidth="1"/>
    <col min="6151" max="6151" width="10.25" style="80" customWidth="1"/>
    <col min="6152" max="6152" width="13.375" style="80" customWidth="1"/>
    <col min="6153" max="6153" width="10.25" style="80" customWidth="1"/>
    <col min="6154" max="6154" width="14.625" style="80" customWidth="1"/>
    <col min="6155" max="6155" width="13" style="80" customWidth="1"/>
    <col min="6156" max="6156" width="12.375" style="80" customWidth="1"/>
    <col min="6157" max="6157" width="0" style="80" hidden="1" customWidth="1"/>
    <col min="6158" max="6158" width="14" style="80" bestFit="1" customWidth="1"/>
    <col min="6159" max="6400" width="11" style="80"/>
    <col min="6401" max="6401" width="5.125" style="80" customWidth="1"/>
    <col min="6402" max="6402" width="20.625" style="80" customWidth="1"/>
    <col min="6403" max="6403" width="12.25" style="80" customWidth="1"/>
    <col min="6404" max="6404" width="12.125" style="80" bestFit="1" customWidth="1"/>
    <col min="6405" max="6405" width="10.25" style="80" customWidth="1"/>
    <col min="6406" max="6406" width="12.25" style="80" customWidth="1"/>
    <col min="6407" max="6407" width="10.25" style="80" customWidth="1"/>
    <col min="6408" max="6408" width="13.375" style="80" customWidth="1"/>
    <col min="6409" max="6409" width="10.25" style="80" customWidth="1"/>
    <col min="6410" max="6410" width="14.625" style="80" customWidth="1"/>
    <col min="6411" max="6411" width="13" style="80" customWidth="1"/>
    <col min="6412" max="6412" width="12.375" style="80" customWidth="1"/>
    <col min="6413" max="6413" width="0" style="80" hidden="1" customWidth="1"/>
    <col min="6414" max="6414" width="14" style="80" bestFit="1" customWidth="1"/>
    <col min="6415" max="6656" width="11" style="80"/>
    <col min="6657" max="6657" width="5.125" style="80" customWidth="1"/>
    <col min="6658" max="6658" width="20.625" style="80" customWidth="1"/>
    <col min="6659" max="6659" width="12.25" style="80" customWidth="1"/>
    <col min="6660" max="6660" width="12.125" style="80" bestFit="1" customWidth="1"/>
    <col min="6661" max="6661" width="10.25" style="80" customWidth="1"/>
    <col min="6662" max="6662" width="12.25" style="80" customWidth="1"/>
    <col min="6663" max="6663" width="10.25" style="80" customWidth="1"/>
    <col min="6664" max="6664" width="13.375" style="80" customWidth="1"/>
    <col min="6665" max="6665" width="10.25" style="80" customWidth="1"/>
    <col min="6666" max="6666" width="14.625" style="80" customWidth="1"/>
    <col min="6667" max="6667" width="13" style="80" customWidth="1"/>
    <col min="6668" max="6668" width="12.375" style="80" customWidth="1"/>
    <col min="6669" max="6669" width="0" style="80" hidden="1" customWidth="1"/>
    <col min="6670" max="6670" width="14" style="80" bestFit="1" customWidth="1"/>
    <col min="6671" max="6912" width="11" style="80"/>
    <col min="6913" max="6913" width="5.125" style="80" customWidth="1"/>
    <col min="6914" max="6914" width="20.625" style="80" customWidth="1"/>
    <col min="6915" max="6915" width="12.25" style="80" customWidth="1"/>
    <col min="6916" max="6916" width="12.125" style="80" bestFit="1" customWidth="1"/>
    <col min="6917" max="6917" width="10.25" style="80" customWidth="1"/>
    <col min="6918" max="6918" width="12.25" style="80" customWidth="1"/>
    <col min="6919" max="6919" width="10.25" style="80" customWidth="1"/>
    <col min="6920" max="6920" width="13.375" style="80" customWidth="1"/>
    <col min="6921" max="6921" width="10.25" style="80" customWidth="1"/>
    <col min="6922" max="6922" width="14.625" style="80" customWidth="1"/>
    <col min="6923" max="6923" width="13" style="80" customWidth="1"/>
    <col min="6924" max="6924" width="12.375" style="80" customWidth="1"/>
    <col min="6925" max="6925" width="0" style="80" hidden="1" customWidth="1"/>
    <col min="6926" max="6926" width="14" style="80" bestFit="1" customWidth="1"/>
    <col min="6927" max="7168" width="11" style="80"/>
    <col min="7169" max="7169" width="5.125" style="80" customWidth="1"/>
    <col min="7170" max="7170" width="20.625" style="80" customWidth="1"/>
    <col min="7171" max="7171" width="12.25" style="80" customWidth="1"/>
    <col min="7172" max="7172" width="12.125" style="80" bestFit="1" customWidth="1"/>
    <col min="7173" max="7173" width="10.25" style="80" customWidth="1"/>
    <col min="7174" max="7174" width="12.25" style="80" customWidth="1"/>
    <col min="7175" max="7175" width="10.25" style="80" customWidth="1"/>
    <col min="7176" max="7176" width="13.375" style="80" customWidth="1"/>
    <col min="7177" max="7177" width="10.25" style="80" customWidth="1"/>
    <col min="7178" max="7178" width="14.625" style="80" customWidth="1"/>
    <col min="7179" max="7179" width="13" style="80" customWidth="1"/>
    <col min="7180" max="7180" width="12.375" style="80" customWidth="1"/>
    <col min="7181" max="7181" width="0" style="80" hidden="1" customWidth="1"/>
    <col min="7182" max="7182" width="14" style="80" bestFit="1" customWidth="1"/>
    <col min="7183" max="7424" width="11" style="80"/>
    <col min="7425" max="7425" width="5.125" style="80" customWidth="1"/>
    <col min="7426" max="7426" width="20.625" style="80" customWidth="1"/>
    <col min="7427" max="7427" width="12.25" style="80" customWidth="1"/>
    <col min="7428" max="7428" width="12.125" style="80" bestFit="1" customWidth="1"/>
    <col min="7429" max="7429" width="10.25" style="80" customWidth="1"/>
    <col min="7430" max="7430" width="12.25" style="80" customWidth="1"/>
    <col min="7431" max="7431" width="10.25" style="80" customWidth="1"/>
    <col min="7432" max="7432" width="13.375" style="80" customWidth="1"/>
    <col min="7433" max="7433" width="10.25" style="80" customWidth="1"/>
    <col min="7434" max="7434" width="14.625" style="80" customWidth="1"/>
    <col min="7435" max="7435" width="13" style="80" customWidth="1"/>
    <col min="7436" max="7436" width="12.375" style="80" customWidth="1"/>
    <col min="7437" max="7437" width="0" style="80" hidden="1" customWidth="1"/>
    <col min="7438" max="7438" width="14" style="80" bestFit="1" customWidth="1"/>
    <col min="7439" max="7680" width="11" style="80"/>
    <col min="7681" max="7681" width="5.125" style="80" customWidth="1"/>
    <col min="7682" max="7682" width="20.625" style="80" customWidth="1"/>
    <col min="7683" max="7683" width="12.25" style="80" customWidth="1"/>
    <col min="7684" max="7684" width="12.125" style="80" bestFit="1" customWidth="1"/>
    <col min="7685" max="7685" width="10.25" style="80" customWidth="1"/>
    <col min="7686" max="7686" width="12.25" style="80" customWidth="1"/>
    <col min="7687" max="7687" width="10.25" style="80" customWidth="1"/>
    <col min="7688" max="7688" width="13.375" style="80" customWidth="1"/>
    <col min="7689" max="7689" width="10.25" style="80" customWidth="1"/>
    <col min="7690" max="7690" width="14.625" style="80" customWidth="1"/>
    <col min="7691" max="7691" width="13" style="80" customWidth="1"/>
    <col min="7692" max="7692" width="12.375" style="80" customWidth="1"/>
    <col min="7693" max="7693" width="0" style="80" hidden="1" customWidth="1"/>
    <col min="7694" max="7694" width="14" style="80" bestFit="1" customWidth="1"/>
    <col min="7695" max="7936" width="11" style="80"/>
    <col min="7937" max="7937" width="5.125" style="80" customWidth="1"/>
    <col min="7938" max="7938" width="20.625" style="80" customWidth="1"/>
    <col min="7939" max="7939" width="12.25" style="80" customWidth="1"/>
    <col min="7940" max="7940" width="12.125" style="80" bestFit="1" customWidth="1"/>
    <col min="7941" max="7941" width="10.25" style="80" customWidth="1"/>
    <col min="7942" max="7942" width="12.25" style="80" customWidth="1"/>
    <col min="7943" max="7943" width="10.25" style="80" customWidth="1"/>
    <col min="7944" max="7944" width="13.375" style="80" customWidth="1"/>
    <col min="7945" max="7945" width="10.25" style="80" customWidth="1"/>
    <col min="7946" max="7946" width="14.625" style="80" customWidth="1"/>
    <col min="7947" max="7947" width="13" style="80" customWidth="1"/>
    <col min="7948" max="7948" width="12.375" style="80" customWidth="1"/>
    <col min="7949" max="7949" width="0" style="80" hidden="1" customWidth="1"/>
    <col min="7950" max="7950" width="14" style="80" bestFit="1" customWidth="1"/>
    <col min="7951" max="8192" width="11" style="80"/>
    <col min="8193" max="8193" width="5.125" style="80" customWidth="1"/>
    <col min="8194" max="8194" width="20.625" style="80" customWidth="1"/>
    <col min="8195" max="8195" width="12.25" style="80" customWidth="1"/>
    <col min="8196" max="8196" width="12.125" style="80" bestFit="1" customWidth="1"/>
    <col min="8197" max="8197" width="10.25" style="80" customWidth="1"/>
    <col min="8198" max="8198" width="12.25" style="80" customWidth="1"/>
    <col min="8199" max="8199" width="10.25" style="80" customWidth="1"/>
    <col min="8200" max="8200" width="13.375" style="80" customWidth="1"/>
    <col min="8201" max="8201" width="10.25" style="80" customWidth="1"/>
    <col min="8202" max="8202" width="14.625" style="80" customWidth="1"/>
    <col min="8203" max="8203" width="13" style="80" customWidth="1"/>
    <col min="8204" max="8204" width="12.375" style="80" customWidth="1"/>
    <col min="8205" max="8205" width="0" style="80" hidden="1" customWidth="1"/>
    <col min="8206" max="8206" width="14" style="80" bestFit="1" customWidth="1"/>
    <col min="8207" max="8448" width="11" style="80"/>
    <col min="8449" max="8449" width="5.125" style="80" customWidth="1"/>
    <col min="8450" max="8450" width="20.625" style="80" customWidth="1"/>
    <col min="8451" max="8451" width="12.25" style="80" customWidth="1"/>
    <col min="8452" max="8452" width="12.125" style="80" bestFit="1" customWidth="1"/>
    <col min="8453" max="8453" width="10.25" style="80" customWidth="1"/>
    <col min="8454" max="8454" width="12.25" style="80" customWidth="1"/>
    <col min="8455" max="8455" width="10.25" style="80" customWidth="1"/>
    <col min="8456" max="8456" width="13.375" style="80" customWidth="1"/>
    <col min="8457" max="8457" width="10.25" style="80" customWidth="1"/>
    <col min="8458" max="8458" width="14.625" style="80" customWidth="1"/>
    <col min="8459" max="8459" width="13" style="80" customWidth="1"/>
    <col min="8460" max="8460" width="12.375" style="80" customWidth="1"/>
    <col min="8461" max="8461" width="0" style="80" hidden="1" customWidth="1"/>
    <col min="8462" max="8462" width="14" style="80" bestFit="1" customWidth="1"/>
    <col min="8463" max="8704" width="11" style="80"/>
    <col min="8705" max="8705" width="5.125" style="80" customWidth="1"/>
    <col min="8706" max="8706" width="20.625" style="80" customWidth="1"/>
    <col min="8707" max="8707" width="12.25" style="80" customWidth="1"/>
    <col min="8708" max="8708" width="12.125" style="80" bestFit="1" customWidth="1"/>
    <col min="8709" max="8709" width="10.25" style="80" customWidth="1"/>
    <col min="8710" max="8710" width="12.25" style="80" customWidth="1"/>
    <col min="8711" max="8711" width="10.25" style="80" customWidth="1"/>
    <col min="8712" max="8712" width="13.375" style="80" customWidth="1"/>
    <col min="8713" max="8713" width="10.25" style="80" customWidth="1"/>
    <col min="8714" max="8714" width="14.625" style="80" customWidth="1"/>
    <col min="8715" max="8715" width="13" style="80" customWidth="1"/>
    <col min="8716" max="8716" width="12.375" style="80" customWidth="1"/>
    <col min="8717" max="8717" width="0" style="80" hidden="1" customWidth="1"/>
    <col min="8718" max="8718" width="14" style="80" bestFit="1" customWidth="1"/>
    <col min="8719" max="8960" width="11" style="80"/>
    <col min="8961" max="8961" width="5.125" style="80" customWidth="1"/>
    <col min="8962" max="8962" width="20.625" style="80" customWidth="1"/>
    <col min="8963" max="8963" width="12.25" style="80" customWidth="1"/>
    <col min="8964" max="8964" width="12.125" style="80" bestFit="1" customWidth="1"/>
    <col min="8965" max="8965" width="10.25" style="80" customWidth="1"/>
    <col min="8966" max="8966" width="12.25" style="80" customWidth="1"/>
    <col min="8967" max="8967" width="10.25" style="80" customWidth="1"/>
    <col min="8968" max="8968" width="13.375" style="80" customWidth="1"/>
    <col min="8969" max="8969" width="10.25" style="80" customWidth="1"/>
    <col min="8970" max="8970" width="14.625" style="80" customWidth="1"/>
    <col min="8971" max="8971" width="13" style="80" customWidth="1"/>
    <col min="8972" max="8972" width="12.375" style="80" customWidth="1"/>
    <col min="8973" max="8973" width="0" style="80" hidden="1" customWidth="1"/>
    <col min="8974" max="8974" width="14" style="80" bestFit="1" customWidth="1"/>
    <col min="8975" max="9216" width="11" style="80"/>
    <col min="9217" max="9217" width="5.125" style="80" customWidth="1"/>
    <col min="9218" max="9218" width="20.625" style="80" customWidth="1"/>
    <col min="9219" max="9219" width="12.25" style="80" customWidth="1"/>
    <col min="9220" max="9220" width="12.125" style="80" bestFit="1" customWidth="1"/>
    <col min="9221" max="9221" width="10.25" style="80" customWidth="1"/>
    <col min="9222" max="9222" width="12.25" style="80" customWidth="1"/>
    <col min="9223" max="9223" width="10.25" style="80" customWidth="1"/>
    <col min="9224" max="9224" width="13.375" style="80" customWidth="1"/>
    <col min="9225" max="9225" width="10.25" style="80" customWidth="1"/>
    <col min="9226" max="9226" width="14.625" style="80" customWidth="1"/>
    <col min="9227" max="9227" width="13" style="80" customWidth="1"/>
    <col min="9228" max="9228" width="12.375" style="80" customWidth="1"/>
    <col min="9229" max="9229" width="0" style="80" hidden="1" customWidth="1"/>
    <col min="9230" max="9230" width="14" style="80" bestFit="1" customWidth="1"/>
    <col min="9231" max="9472" width="11" style="80"/>
    <col min="9473" max="9473" width="5.125" style="80" customWidth="1"/>
    <col min="9474" max="9474" width="20.625" style="80" customWidth="1"/>
    <col min="9475" max="9475" width="12.25" style="80" customWidth="1"/>
    <col min="9476" max="9476" width="12.125" style="80" bestFit="1" customWidth="1"/>
    <col min="9477" max="9477" width="10.25" style="80" customWidth="1"/>
    <col min="9478" max="9478" width="12.25" style="80" customWidth="1"/>
    <col min="9479" max="9479" width="10.25" style="80" customWidth="1"/>
    <col min="9480" max="9480" width="13.375" style="80" customWidth="1"/>
    <col min="9481" max="9481" width="10.25" style="80" customWidth="1"/>
    <col min="9482" max="9482" width="14.625" style="80" customWidth="1"/>
    <col min="9483" max="9483" width="13" style="80" customWidth="1"/>
    <col min="9484" max="9484" width="12.375" style="80" customWidth="1"/>
    <col min="9485" max="9485" width="0" style="80" hidden="1" customWidth="1"/>
    <col min="9486" max="9486" width="14" style="80" bestFit="1" customWidth="1"/>
    <col min="9487" max="9728" width="11" style="80"/>
    <col min="9729" max="9729" width="5.125" style="80" customWidth="1"/>
    <col min="9730" max="9730" width="20.625" style="80" customWidth="1"/>
    <col min="9731" max="9731" width="12.25" style="80" customWidth="1"/>
    <col min="9732" max="9732" width="12.125" style="80" bestFit="1" customWidth="1"/>
    <col min="9733" max="9733" width="10.25" style="80" customWidth="1"/>
    <col min="9734" max="9734" width="12.25" style="80" customWidth="1"/>
    <col min="9735" max="9735" width="10.25" style="80" customWidth="1"/>
    <col min="9736" max="9736" width="13.375" style="80" customWidth="1"/>
    <col min="9737" max="9737" width="10.25" style="80" customWidth="1"/>
    <col min="9738" max="9738" width="14.625" style="80" customWidth="1"/>
    <col min="9739" max="9739" width="13" style="80" customWidth="1"/>
    <col min="9740" max="9740" width="12.375" style="80" customWidth="1"/>
    <col min="9741" max="9741" width="0" style="80" hidden="1" customWidth="1"/>
    <col min="9742" max="9742" width="14" style="80" bestFit="1" customWidth="1"/>
    <col min="9743" max="9984" width="11" style="80"/>
    <col min="9985" max="9985" width="5.125" style="80" customWidth="1"/>
    <col min="9986" max="9986" width="20.625" style="80" customWidth="1"/>
    <col min="9987" max="9987" width="12.25" style="80" customWidth="1"/>
    <col min="9988" max="9988" width="12.125" style="80" bestFit="1" customWidth="1"/>
    <col min="9989" max="9989" width="10.25" style="80" customWidth="1"/>
    <col min="9990" max="9990" width="12.25" style="80" customWidth="1"/>
    <col min="9991" max="9991" width="10.25" style="80" customWidth="1"/>
    <col min="9992" max="9992" width="13.375" style="80" customWidth="1"/>
    <col min="9993" max="9993" width="10.25" style="80" customWidth="1"/>
    <col min="9994" max="9994" width="14.625" style="80" customWidth="1"/>
    <col min="9995" max="9995" width="13" style="80" customWidth="1"/>
    <col min="9996" max="9996" width="12.375" style="80" customWidth="1"/>
    <col min="9997" max="9997" width="0" style="80" hidden="1" customWidth="1"/>
    <col min="9998" max="9998" width="14" style="80" bestFit="1" customWidth="1"/>
    <col min="9999" max="10240" width="11" style="80"/>
    <col min="10241" max="10241" width="5.125" style="80" customWidth="1"/>
    <col min="10242" max="10242" width="20.625" style="80" customWidth="1"/>
    <col min="10243" max="10243" width="12.25" style="80" customWidth="1"/>
    <col min="10244" max="10244" width="12.125" style="80" bestFit="1" customWidth="1"/>
    <col min="10245" max="10245" width="10.25" style="80" customWidth="1"/>
    <col min="10246" max="10246" width="12.25" style="80" customWidth="1"/>
    <col min="10247" max="10247" width="10.25" style="80" customWidth="1"/>
    <col min="10248" max="10248" width="13.375" style="80" customWidth="1"/>
    <col min="10249" max="10249" width="10.25" style="80" customWidth="1"/>
    <col min="10250" max="10250" width="14.625" style="80" customWidth="1"/>
    <col min="10251" max="10251" width="13" style="80" customWidth="1"/>
    <col min="10252" max="10252" width="12.375" style="80" customWidth="1"/>
    <col min="10253" max="10253" width="0" style="80" hidden="1" customWidth="1"/>
    <col min="10254" max="10254" width="14" style="80" bestFit="1" customWidth="1"/>
    <col min="10255" max="10496" width="11" style="80"/>
    <col min="10497" max="10497" width="5.125" style="80" customWidth="1"/>
    <col min="10498" max="10498" width="20.625" style="80" customWidth="1"/>
    <col min="10499" max="10499" width="12.25" style="80" customWidth="1"/>
    <col min="10500" max="10500" width="12.125" style="80" bestFit="1" customWidth="1"/>
    <col min="10501" max="10501" width="10.25" style="80" customWidth="1"/>
    <col min="10502" max="10502" width="12.25" style="80" customWidth="1"/>
    <col min="10503" max="10503" width="10.25" style="80" customWidth="1"/>
    <col min="10504" max="10504" width="13.375" style="80" customWidth="1"/>
    <col min="10505" max="10505" width="10.25" style="80" customWidth="1"/>
    <col min="10506" max="10506" width="14.625" style="80" customWidth="1"/>
    <col min="10507" max="10507" width="13" style="80" customWidth="1"/>
    <col min="10508" max="10508" width="12.375" style="80" customWidth="1"/>
    <col min="10509" max="10509" width="0" style="80" hidden="1" customWidth="1"/>
    <col min="10510" max="10510" width="14" style="80" bestFit="1" customWidth="1"/>
    <col min="10511" max="10752" width="11" style="80"/>
    <col min="10753" max="10753" width="5.125" style="80" customWidth="1"/>
    <col min="10754" max="10754" width="20.625" style="80" customWidth="1"/>
    <col min="10755" max="10755" width="12.25" style="80" customWidth="1"/>
    <col min="10756" max="10756" width="12.125" style="80" bestFit="1" customWidth="1"/>
    <col min="10757" max="10757" width="10.25" style="80" customWidth="1"/>
    <col min="10758" max="10758" width="12.25" style="80" customWidth="1"/>
    <col min="10759" max="10759" width="10.25" style="80" customWidth="1"/>
    <col min="10760" max="10760" width="13.375" style="80" customWidth="1"/>
    <col min="10761" max="10761" width="10.25" style="80" customWidth="1"/>
    <col min="10762" max="10762" width="14.625" style="80" customWidth="1"/>
    <col min="10763" max="10763" width="13" style="80" customWidth="1"/>
    <col min="10764" max="10764" width="12.375" style="80" customWidth="1"/>
    <col min="10765" max="10765" width="0" style="80" hidden="1" customWidth="1"/>
    <col min="10766" max="10766" width="14" style="80" bestFit="1" customWidth="1"/>
    <col min="10767" max="11008" width="11" style="80"/>
    <col min="11009" max="11009" width="5.125" style="80" customWidth="1"/>
    <col min="11010" max="11010" width="20.625" style="80" customWidth="1"/>
    <col min="11011" max="11011" width="12.25" style="80" customWidth="1"/>
    <col min="11012" max="11012" width="12.125" style="80" bestFit="1" customWidth="1"/>
    <col min="11013" max="11013" width="10.25" style="80" customWidth="1"/>
    <col min="11014" max="11014" width="12.25" style="80" customWidth="1"/>
    <col min="11015" max="11015" width="10.25" style="80" customWidth="1"/>
    <col min="11016" max="11016" width="13.375" style="80" customWidth="1"/>
    <col min="11017" max="11017" width="10.25" style="80" customWidth="1"/>
    <col min="11018" max="11018" width="14.625" style="80" customWidth="1"/>
    <col min="11019" max="11019" width="13" style="80" customWidth="1"/>
    <col min="11020" max="11020" width="12.375" style="80" customWidth="1"/>
    <col min="11021" max="11021" width="0" style="80" hidden="1" customWidth="1"/>
    <col min="11022" max="11022" width="14" style="80" bestFit="1" customWidth="1"/>
    <col min="11023" max="11264" width="11" style="80"/>
    <col min="11265" max="11265" width="5.125" style="80" customWidth="1"/>
    <col min="11266" max="11266" width="20.625" style="80" customWidth="1"/>
    <col min="11267" max="11267" width="12.25" style="80" customWidth="1"/>
    <col min="11268" max="11268" width="12.125" style="80" bestFit="1" customWidth="1"/>
    <col min="11269" max="11269" width="10.25" style="80" customWidth="1"/>
    <col min="11270" max="11270" width="12.25" style="80" customWidth="1"/>
    <col min="11271" max="11271" width="10.25" style="80" customWidth="1"/>
    <col min="11272" max="11272" width="13.375" style="80" customWidth="1"/>
    <col min="11273" max="11273" width="10.25" style="80" customWidth="1"/>
    <col min="11274" max="11274" width="14.625" style="80" customWidth="1"/>
    <col min="11275" max="11275" width="13" style="80" customWidth="1"/>
    <col min="11276" max="11276" width="12.375" style="80" customWidth="1"/>
    <col min="11277" max="11277" width="0" style="80" hidden="1" customWidth="1"/>
    <col min="11278" max="11278" width="14" style="80" bestFit="1" customWidth="1"/>
    <col min="11279" max="11520" width="11" style="80"/>
    <col min="11521" max="11521" width="5.125" style="80" customWidth="1"/>
    <col min="11522" max="11522" width="20.625" style="80" customWidth="1"/>
    <col min="11523" max="11523" width="12.25" style="80" customWidth="1"/>
    <col min="11524" max="11524" width="12.125" style="80" bestFit="1" customWidth="1"/>
    <col min="11525" max="11525" width="10.25" style="80" customWidth="1"/>
    <col min="11526" max="11526" width="12.25" style="80" customWidth="1"/>
    <col min="11527" max="11527" width="10.25" style="80" customWidth="1"/>
    <col min="11528" max="11528" width="13.375" style="80" customWidth="1"/>
    <col min="11529" max="11529" width="10.25" style="80" customWidth="1"/>
    <col min="11530" max="11530" width="14.625" style="80" customWidth="1"/>
    <col min="11531" max="11531" width="13" style="80" customWidth="1"/>
    <col min="11532" max="11532" width="12.375" style="80" customWidth="1"/>
    <col min="11533" max="11533" width="0" style="80" hidden="1" customWidth="1"/>
    <col min="11534" max="11534" width="14" style="80" bestFit="1" customWidth="1"/>
    <col min="11535" max="11776" width="11" style="80"/>
    <col min="11777" max="11777" width="5.125" style="80" customWidth="1"/>
    <col min="11778" max="11778" width="20.625" style="80" customWidth="1"/>
    <col min="11779" max="11779" width="12.25" style="80" customWidth="1"/>
    <col min="11780" max="11780" width="12.125" style="80" bestFit="1" customWidth="1"/>
    <col min="11781" max="11781" width="10.25" style="80" customWidth="1"/>
    <col min="11782" max="11782" width="12.25" style="80" customWidth="1"/>
    <col min="11783" max="11783" width="10.25" style="80" customWidth="1"/>
    <col min="11784" max="11784" width="13.375" style="80" customWidth="1"/>
    <col min="11785" max="11785" width="10.25" style="80" customWidth="1"/>
    <col min="11786" max="11786" width="14.625" style="80" customWidth="1"/>
    <col min="11787" max="11787" width="13" style="80" customWidth="1"/>
    <col min="11788" max="11788" width="12.375" style="80" customWidth="1"/>
    <col min="11789" max="11789" width="0" style="80" hidden="1" customWidth="1"/>
    <col min="11790" max="11790" width="14" style="80" bestFit="1" customWidth="1"/>
    <col min="11791" max="12032" width="11" style="80"/>
    <col min="12033" max="12033" width="5.125" style="80" customWidth="1"/>
    <col min="12034" max="12034" width="20.625" style="80" customWidth="1"/>
    <col min="12035" max="12035" width="12.25" style="80" customWidth="1"/>
    <col min="12036" max="12036" width="12.125" style="80" bestFit="1" customWidth="1"/>
    <col min="12037" max="12037" width="10.25" style="80" customWidth="1"/>
    <col min="12038" max="12038" width="12.25" style="80" customWidth="1"/>
    <col min="12039" max="12039" width="10.25" style="80" customWidth="1"/>
    <col min="12040" max="12040" width="13.375" style="80" customWidth="1"/>
    <col min="12041" max="12041" width="10.25" style="80" customWidth="1"/>
    <col min="12042" max="12042" width="14.625" style="80" customWidth="1"/>
    <col min="12043" max="12043" width="13" style="80" customWidth="1"/>
    <col min="12044" max="12044" width="12.375" style="80" customWidth="1"/>
    <col min="12045" max="12045" width="0" style="80" hidden="1" customWidth="1"/>
    <col min="12046" max="12046" width="14" style="80" bestFit="1" customWidth="1"/>
    <col min="12047" max="12288" width="11" style="80"/>
    <col min="12289" max="12289" width="5.125" style="80" customWidth="1"/>
    <col min="12290" max="12290" width="20.625" style="80" customWidth="1"/>
    <col min="12291" max="12291" width="12.25" style="80" customWidth="1"/>
    <col min="12292" max="12292" width="12.125" style="80" bestFit="1" customWidth="1"/>
    <col min="12293" max="12293" width="10.25" style="80" customWidth="1"/>
    <col min="12294" max="12294" width="12.25" style="80" customWidth="1"/>
    <col min="12295" max="12295" width="10.25" style="80" customWidth="1"/>
    <col min="12296" max="12296" width="13.375" style="80" customWidth="1"/>
    <col min="12297" max="12297" width="10.25" style="80" customWidth="1"/>
    <col min="12298" max="12298" width="14.625" style="80" customWidth="1"/>
    <col min="12299" max="12299" width="13" style="80" customWidth="1"/>
    <col min="12300" max="12300" width="12.375" style="80" customWidth="1"/>
    <col min="12301" max="12301" width="0" style="80" hidden="1" customWidth="1"/>
    <col min="12302" max="12302" width="14" style="80" bestFit="1" customWidth="1"/>
    <col min="12303" max="12544" width="11" style="80"/>
    <col min="12545" max="12545" width="5.125" style="80" customWidth="1"/>
    <col min="12546" max="12546" width="20.625" style="80" customWidth="1"/>
    <col min="12547" max="12547" width="12.25" style="80" customWidth="1"/>
    <col min="12548" max="12548" width="12.125" style="80" bestFit="1" customWidth="1"/>
    <col min="12549" max="12549" width="10.25" style="80" customWidth="1"/>
    <col min="12550" max="12550" width="12.25" style="80" customWidth="1"/>
    <col min="12551" max="12551" width="10.25" style="80" customWidth="1"/>
    <col min="12552" max="12552" width="13.375" style="80" customWidth="1"/>
    <col min="12553" max="12553" width="10.25" style="80" customWidth="1"/>
    <col min="12554" max="12554" width="14.625" style="80" customWidth="1"/>
    <col min="12555" max="12555" width="13" style="80" customWidth="1"/>
    <col min="12556" max="12556" width="12.375" style="80" customWidth="1"/>
    <col min="12557" max="12557" width="0" style="80" hidden="1" customWidth="1"/>
    <col min="12558" max="12558" width="14" style="80" bestFit="1" customWidth="1"/>
    <col min="12559" max="12800" width="11" style="80"/>
    <col min="12801" max="12801" width="5.125" style="80" customWidth="1"/>
    <col min="12802" max="12802" width="20.625" style="80" customWidth="1"/>
    <col min="12803" max="12803" width="12.25" style="80" customWidth="1"/>
    <col min="12804" max="12804" width="12.125" style="80" bestFit="1" customWidth="1"/>
    <col min="12805" max="12805" width="10.25" style="80" customWidth="1"/>
    <col min="12806" max="12806" width="12.25" style="80" customWidth="1"/>
    <col min="12807" max="12807" width="10.25" style="80" customWidth="1"/>
    <col min="12808" max="12808" width="13.375" style="80" customWidth="1"/>
    <col min="12809" max="12809" width="10.25" style="80" customWidth="1"/>
    <col min="12810" max="12810" width="14.625" style="80" customWidth="1"/>
    <col min="12811" max="12811" width="13" style="80" customWidth="1"/>
    <col min="12812" max="12812" width="12.375" style="80" customWidth="1"/>
    <col min="12813" max="12813" width="0" style="80" hidden="1" customWidth="1"/>
    <col min="12814" max="12814" width="14" style="80" bestFit="1" customWidth="1"/>
    <col min="12815" max="13056" width="11" style="80"/>
    <col min="13057" max="13057" width="5.125" style="80" customWidth="1"/>
    <col min="13058" max="13058" width="20.625" style="80" customWidth="1"/>
    <col min="13059" max="13059" width="12.25" style="80" customWidth="1"/>
    <col min="13060" max="13060" width="12.125" style="80" bestFit="1" customWidth="1"/>
    <col min="13061" max="13061" width="10.25" style="80" customWidth="1"/>
    <col min="13062" max="13062" width="12.25" style="80" customWidth="1"/>
    <col min="13063" max="13063" width="10.25" style="80" customWidth="1"/>
    <col min="13064" max="13064" width="13.375" style="80" customWidth="1"/>
    <col min="13065" max="13065" width="10.25" style="80" customWidth="1"/>
    <col min="13066" max="13066" width="14.625" style="80" customWidth="1"/>
    <col min="13067" max="13067" width="13" style="80" customWidth="1"/>
    <col min="13068" max="13068" width="12.375" style="80" customWidth="1"/>
    <col min="13069" max="13069" width="0" style="80" hidden="1" customWidth="1"/>
    <col min="13070" max="13070" width="14" style="80" bestFit="1" customWidth="1"/>
    <col min="13071" max="13312" width="11" style="80"/>
    <col min="13313" max="13313" width="5.125" style="80" customWidth="1"/>
    <col min="13314" max="13314" width="20.625" style="80" customWidth="1"/>
    <col min="13315" max="13315" width="12.25" style="80" customWidth="1"/>
    <col min="13316" max="13316" width="12.125" style="80" bestFit="1" customWidth="1"/>
    <col min="13317" max="13317" width="10.25" style="80" customWidth="1"/>
    <col min="13318" max="13318" width="12.25" style="80" customWidth="1"/>
    <col min="13319" max="13319" width="10.25" style="80" customWidth="1"/>
    <col min="13320" max="13320" width="13.375" style="80" customWidth="1"/>
    <col min="13321" max="13321" width="10.25" style="80" customWidth="1"/>
    <col min="13322" max="13322" width="14.625" style="80" customWidth="1"/>
    <col min="13323" max="13323" width="13" style="80" customWidth="1"/>
    <col min="13324" max="13324" width="12.375" style="80" customWidth="1"/>
    <col min="13325" max="13325" width="0" style="80" hidden="1" customWidth="1"/>
    <col min="13326" max="13326" width="14" style="80" bestFit="1" customWidth="1"/>
    <col min="13327" max="13568" width="11" style="80"/>
    <col min="13569" max="13569" width="5.125" style="80" customWidth="1"/>
    <col min="13570" max="13570" width="20.625" style="80" customWidth="1"/>
    <col min="13571" max="13571" width="12.25" style="80" customWidth="1"/>
    <col min="13572" max="13572" width="12.125" style="80" bestFit="1" customWidth="1"/>
    <col min="13573" max="13573" width="10.25" style="80" customWidth="1"/>
    <col min="13574" max="13574" width="12.25" style="80" customWidth="1"/>
    <col min="13575" max="13575" width="10.25" style="80" customWidth="1"/>
    <col min="13576" max="13576" width="13.375" style="80" customWidth="1"/>
    <col min="13577" max="13577" width="10.25" style="80" customWidth="1"/>
    <col min="13578" max="13578" width="14.625" style="80" customWidth="1"/>
    <col min="13579" max="13579" width="13" style="80" customWidth="1"/>
    <col min="13580" max="13580" width="12.375" style="80" customWidth="1"/>
    <col min="13581" max="13581" width="0" style="80" hidden="1" customWidth="1"/>
    <col min="13582" max="13582" width="14" style="80" bestFit="1" customWidth="1"/>
    <col min="13583" max="13824" width="11" style="80"/>
    <col min="13825" max="13825" width="5.125" style="80" customWidth="1"/>
    <col min="13826" max="13826" width="20.625" style="80" customWidth="1"/>
    <col min="13827" max="13827" width="12.25" style="80" customWidth="1"/>
    <col min="13828" max="13828" width="12.125" style="80" bestFit="1" customWidth="1"/>
    <col min="13829" max="13829" width="10.25" style="80" customWidth="1"/>
    <col min="13830" max="13830" width="12.25" style="80" customWidth="1"/>
    <col min="13831" max="13831" width="10.25" style="80" customWidth="1"/>
    <col min="13832" max="13832" width="13.375" style="80" customWidth="1"/>
    <col min="13833" max="13833" width="10.25" style="80" customWidth="1"/>
    <col min="13834" max="13834" width="14.625" style="80" customWidth="1"/>
    <col min="13835" max="13835" width="13" style="80" customWidth="1"/>
    <col min="13836" max="13836" width="12.375" style="80" customWidth="1"/>
    <col min="13837" max="13837" width="0" style="80" hidden="1" customWidth="1"/>
    <col min="13838" max="13838" width="14" style="80" bestFit="1" customWidth="1"/>
    <col min="13839" max="14080" width="11" style="80"/>
    <col min="14081" max="14081" width="5.125" style="80" customWidth="1"/>
    <col min="14082" max="14082" width="20.625" style="80" customWidth="1"/>
    <col min="14083" max="14083" width="12.25" style="80" customWidth="1"/>
    <col min="14084" max="14084" width="12.125" style="80" bestFit="1" customWidth="1"/>
    <col min="14085" max="14085" width="10.25" style="80" customWidth="1"/>
    <col min="14086" max="14086" width="12.25" style="80" customWidth="1"/>
    <col min="14087" max="14087" width="10.25" style="80" customWidth="1"/>
    <col min="14088" max="14088" width="13.375" style="80" customWidth="1"/>
    <col min="14089" max="14089" width="10.25" style="80" customWidth="1"/>
    <col min="14090" max="14090" width="14.625" style="80" customWidth="1"/>
    <col min="14091" max="14091" width="13" style="80" customWidth="1"/>
    <col min="14092" max="14092" width="12.375" style="80" customWidth="1"/>
    <col min="14093" max="14093" width="0" style="80" hidden="1" customWidth="1"/>
    <col min="14094" max="14094" width="14" style="80" bestFit="1" customWidth="1"/>
    <col min="14095" max="14336" width="11" style="80"/>
    <col min="14337" max="14337" width="5.125" style="80" customWidth="1"/>
    <col min="14338" max="14338" width="20.625" style="80" customWidth="1"/>
    <col min="14339" max="14339" width="12.25" style="80" customWidth="1"/>
    <col min="14340" max="14340" width="12.125" style="80" bestFit="1" customWidth="1"/>
    <col min="14341" max="14341" width="10.25" style="80" customWidth="1"/>
    <col min="14342" max="14342" width="12.25" style="80" customWidth="1"/>
    <col min="14343" max="14343" width="10.25" style="80" customWidth="1"/>
    <col min="14344" max="14344" width="13.375" style="80" customWidth="1"/>
    <col min="14345" max="14345" width="10.25" style="80" customWidth="1"/>
    <col min="14346" max="14346" width="14.625" style="80" customWidth="1"/>
    <col min="14347" max="14347" width="13" style="80" customWidth="1"/>
    <col min="14348" max="14348" width="12.375" style="80" customWidth="1"/>
    <col min="14349" max="14349" width="0" style="80" hidden="1" customWidth="1"/>
    <col min="14350" max="14350" width="14" style="80" bestFit="1" customWidth="1"/>
    <col min="14351" max="14592" width="11" style="80"/>
    <col min="14593" max="14593" width="5.125" style="80" customWidth="1"/>
    <col min="14594" max="14594" width="20.625" style="80" customWidth="1"/>
    <col min="14595" max="14595" width="12.25" style="80" customWidth="1"/>
    <col min="14596" max="14596" width="12.125" style="80" bestFit="1" customWidth="1"/>
    <col min="14597" max="14597" width="10.25" style="80" customWidth="1"/>
    <col min="14598" max="14598" width="12.25" style="80" customWidth="1"/>
    <col min="14599" max="14599" width="10.25" style="80" customWidth="1"/>
    <col min="14600" max="14600" width="13.375" style="80" customWidth="1"/>
    <col min="14601" max="14601" width="10.25" style="80" customWidth="1"/>
    <col min="14602" max="14602" width="14.625" style="80" customWidth="1"/>
    <col min="14603" max="14603" width="13" style="80" customWidth="1"/>
    <col min="14604" max="14604" width="12.375" style="80" customWidth="1"/>
    <col min="14605" max="14605" width="0" style="80" hidden="1" customWidth="1"/>
    <col min="14606" max="14606" width="14" style="80" bestFit="1" customWidth="1"/>
    <col min="14607" max="14848" width="11" style="80"/>
    <col min="14849" max="14849" width="5.125" style="80" customWidth="1"/>
    <col min="14850" max="14850" width="20.625" style="80" customWidth="1"/>
    <col min="14851" max="14851" width="12.25" style="80" customWidth="1"/>
    <col min="14852" max="14852" width="12.125" style="80" bestFit="1" customWidth="1"/>
    <col min="14853" max="14853" width="10.25" style="80" customWidth="1"/>
    <col min="14854" max="14854" width="12.25" style="80" customWidth="1"/>
    <col min="14855" max="14855" width="10.25" style="80" customWidth="1"/>
    <col min="14856" max="14856" width="13.375" style="80" customWidth="1"/>
    <col min="14857" max="14857" width="10.25" style="80" customWidth="1"/>
    <col min="14858" max="14858" width="14.625" style="80" customWidth="1"/>
    <col min="14859" max="14859" width="13" style="80" customWidth="1"/>
    <col min="14860" max="14860" width="12.375" style="80" customWidth="1"/>
    <col min="14861" max="14861" width="0" style="80" hidden="1" customWidth="1"/>
    <col min="14862" max="14862" width="14" style="80" bestFit="1" customWidth="1"/>
    <col min="14863" max="15104" width="11" style="80"/>
    <col min="15105" max="15105" width="5.125" style="80" customWidth="1"/>
    <col min="15106" max="15106" width="20.625" style="80" customWidth="1"/>
    <col min="15107" max="15107" width="12.25" style="80" customWidth="1"/>
    <col min="15108" max="15108" width="12.125" style="80" bestFit="1" customWidth="1"/>
    <col min="15109" max="15109" width="10.25" style="80" customWidth="1"/>
    <col min="15110" max="15110" width="12.25" style="80" customWidth="1"/>
    <col min="15111" max="15111" width="10.25" style="80" customWidth="1"/>
    <col min="15112" max="15112" width="13.375" style="80" customWidth="1"/>
    <col min="15113" max="15113" width="10.25" style="80" customWidth="1"/>
    <col min="15114" max="15114" width="14.625" style="80" customWidth="1"/>
    <col min="15115" max="15115" width="13" style="80" customWidth="1"/>
    <col min="15116" max="15116" width="12.375" style="80" customWidth="1"/>
    <col min="15117" max="15117" width="0" style="80" hidden="1" customWidth="1"/>
    <col min="15118" max="15118" width="14" style="80" bestFit="1" customWidth="1"/>
    <col min="15119" max="15360" width="11" style="80"/>
    <col min="15361" max="15361" width="5.125" style="80" customWidth="1"/>
    <col min="15362" max="15362" width="20.625" style="80" customWidth="1"/>
    <col min="15363" max="15363" width="12.25" style="80" customWidth="1"/>
    <col min="15364" max="15364" width="12.125" style="80" bestFit="1" customWidth="1"/>
    <col min="15365" max="15365" width="10.25" style="80" customWidth="1"/>
    <col min="15366" max="15366" width="12.25" style="80" customWidth="1"/>
    <col min="15367" max="15367" width="10.25" style="80" customWidth="1"/>
    <col min="15368" max="15368" width="13.375" style="80" customWidth="1"/>
    <col min="15369" max="15369" width="10.25" style="80" customWidth="1"/>
    <col min="15370" max="15370" width="14.625" style="80" customWidth="1"/>
    <col min="15371" max="15371" width="13" style="80" customWidth="1"/>
    <col min="15372" max="15372" width="12.375" style="80" customWidth="1"/>
    <col min="15373" max="15373" width="0" style="80" hidden="1" customWidth="1"/>
    <col min="15374" max="15374" width="14" style="80" bestFit="1" customWidth="1"/>
    <col min="15375" max="15616" width="11" style="80"/>
    <col min="15617" max="15617" width="5.125" style="80" customWidth="1"/>
    <col min="15618" max="15618" width="20.625" style="80" customWidth="1"/>
    <col min="15619" max="15619" width="12.25" style="80" customWidth="1"/>
    <col min="15620" max="15620" width="12.125" style="80" bestFit="1" customWidth="1"/>
    <col min="15621" max="15621" width="10.25" style="80" customWidth="1"/>
    <col min="15622" max="15622" width="12.25" style="80" customWidth="1"/>
    <col min="15623" max="15623" width="10.25" style="80" customWidth="1"/>
    <col min="15624" max="15624" width="13.375" style="80" customWidth="1"/>
    <col min="15625" max="15625" width="10.25" style="80" customWidth="1"/>
    <col min="15626" max="15626" width="14.625" style="80" customWidth="1"/>
    <col min="15627" max="15627" width="13" style="80" customWidth="1"/>
    <col min="15628" max="15628" width="12.375" style="80" customWidth="1"/>
    <col min="15629" max="15629" width="0" style="80" hidden="1" customWidth="1"/>
    <col min="15630" max="15630" width="14" style="80" bestFit="1" customWidth="1"/>
    <col min="15631" max="15872" width="11" style="80"/>
    <col min="15873" max="15873" width="5.125" style="80" customWidth="1"/>
    <col min="15874" max="15874" width="20.625" style="80" customWidth="1"/>
    <col min="15875" max="15875" width="12.25" style="80" customWidth="1"/>
    <col min="15876" max="15876" width="12.125" style="80" bestFit="1" customWidth="1"/>
    <col min="15877" max="15877" width="10.25" style="80" customWidth="1"/>
    <col min="15878" max="15878" width="12.25" style="80" customWidth="1"/>
    <col min="15879" max="15879" width="10.25" style="80" customWidth="1"/>
    <col min="15880" max="15880" width="13.375" style="80" customWidth="1"/>
    <col min="15881" max="15881" width="10.25" style="80" customWidth="1"/>
    <col min="15882" max="15882" width="14.625" style="80" customWidth="1"/>
    <col min="15883" max="15883" width="13" style="80" customWidth="1"/>
    <col min="15884" max="15884" width="12.375" style="80" customWidth="1"/>
    <col min="15885" max="15885" width="0" style="80" hidden="1" customWidth="1"/>
    <col min="15886" max="15886" width="14" style="80" bestFit="1" customWidth="1"/>
    <col min="15887" max="16128" width="11" style="80"/>
    <col min="16129" max="16129" width="5.125" style="80" customWidth="1"/>
    <col min="16130" max="16130" width="20.625" style="80" customWidth="1"/>
    <col min="16131" max="16131" width="12.25" style="80" customWidth="1"/>
    <col min="16132" max="16132" width="12.125" style="80" bestFit="1" customWidth="1"/>
    <col min="16133" max="16133" width="10.25" style="80" customWidth="1"/>
    <col min="16134" max="16134" width="12.25" style="80" customWidth="1"/>
    <col min="16135" max="16135" width="10.25" style="80" customWidth="1"/>
    <col min="16136" max="16136" width="13.375" style="80" customWidth="1"/>
    <col min="16137" max="16137" width="10.25" style="80" customWidth="1"/>
    <col min="16138" max="16138" width="14.625" style="80" customWidth="1"/>
    <col min="16139" max="16139" width="13" style="80" customWidth="1"/>
    <col min="16140" max="16140" width="12.375" style="80" customWidth="1"/>
    <col min="16141" max="16141" width="0" style="80" hidden="1" customWidth="1"/>
    <col min="16142" max="16142" width="14" style="80" bestFit="1" customWidth="1"/>
    <col min="16143" max="16384" width="11" style="80"/>
  </cols>
  <sheetData>
    <row r="1" spans="1:256" ht="42" customHeight="1">
      <c r="K1" s="177" t="s">
        <v>170</v>
      </c>
      <c r="L1" s="178"/>
    </row>
    <row r="2" spans="1:256" ht="18" customHeight="1">
      <c r="A2" s="177" t="s">
        <v>164</v>
      </c>
      <c r="B2" s="177"/>
      <c r="C2" s="177"/>
      <c r="D2" s="177"/>
      <c r="E2" s="177"/>
      <c r="F2" s="177"/>
      <c r="G2" s="177"/>
      <c r="H2" s="177"/>
      <c r="I2" s="177"/>
      <c r="J2" s="177"/>
      <c r="K2" s="177"/>
      <c r="L2" s="177"/>
    </row>
    <row r="3" spans="1:256">
      <c r="A3" s="179" t="str">
        <f>'02'!A3</f>
        <v>(Kèm theo Báo cáo số:       /BC-UBND ngày     tháng 6   năm 2026 của UBND xã Phú Trạch)</v>
      </c>
      <c r="B3" s="179"/>
      <c r="C3" s="179"/>
      <c r="D3" s="179"/>
      <c r="E3" s="179"/>
      <c r="F3" s="179"/>
      <c r="G3" s="179"/>
      <c r="H3" s="179"/>
      <c r="I3" s="179"/>
      <c r="J3" s="179"/>
      <c r="K3" s="179"/>
      <c r="L3" s="179"/>
    </row>
    <row r="4" spans="1:256">
      <c r="K4" s="180" t="s">
        <v>137</v>
      </c>
      <c r="L4" s="180"/>
      <c r="M4" s="180"/>
    </row>
    <row r="5" spans="1:256" ht="18" customHeight="1">
      <c r="A5" s="176" t="s">
        <v>38</v>
      </c>
      <c r="B5" s="176" t="s">
        <v>138</v>
      </c>
      <c r="C5" s="176" t="s">
        <v>167</v>
      </c>
      <c r="D5" s="176" t="s">
        <v>165</v>
      </c>
      <c r="E5" s="176"/>
      <c r="F5" s="176"/>
      <c r="G5" s="176"/>
      <c r="H5" s="176" t="s">
        <v>166</v>
      </c>
      <c r="I5" s="176"/>
      <c r="J5" s="176"/>
      <c r="K5" s="176"/>
      <c r="L5" s="176" t="s">
        <v>168</v>
      </c>
    </row>
    <row r="6" spans="1:256" ht="35.25" customHeight="1">
      <c r="A6" s="176"/>
      <c r="B6" s="176"/>
      <c r="C6" s="176"/>
      <c r="D6" s="176" t="s">
        <v>139</v>
      </c>
      <c r="E6" s="176"/>
      <c r="F6" s="176" t="s">
        <v>140</v>
      </c>
      <c r="G6" s="176" t="s">
        <v>141</v>
      </c>
      <c r="H6" s="176" t="s">
        <v>139</v>
      </c>
      <c r="I6" s="176"/>
      <c r="J6" s="176" t="s">
        <v>140</v>
      </c>
      <c r="K6" s="176" t="s">
        <v>141</v>
      </c>
      <c r="L6" s="176"/>
    </row>
    <row r="7" spans="1:256" ht="68.25" customHeight="1">
      <c r="A7" s="176"/>
      <c r="B7" s="176"/>
      <c r="C7" s="176"/>
      <c r="D7" s="83" t="s">
        <v>142</v>
      </c>
      <c r="E7" s="83" t="s">
        <v>143</v>
      </c>
      <c r="F7" s="176"/>
      <c r="G7" s="176"/>
      <c r="H7" s="83" t="s">
        <v>142</v>
      </c>
      <c r="I7" s="83" t="s">
        <v>143</v>
      </c>
      <c r="J7" s="176"/>
      <c r="K7" s="176"/>
      <c r="L7" s="176"/>
    </row>
    <row r="8" spans="1:256" s="87" customFormat="1" ht="15.75">
      <c r="A8" s="84" t="s">
        <v>41</v>
      </c>
      <c r="B8" s="84" t="s">
        <v>42</v>
      </c>
      <c r="C8" s="84">
        <v>1</v>
      </c>
      <c r="D8" s="84">
        <v>2</v>
      </c>
      <c r="E8" s="84">
        <v>3</v>
      </c>
      <c r="F8" s="84">
        <v>4</v>
      </c>
      <c r="G8" s="84" t="s">
        <v>144</v>
      </c>
      <c r="H8" s="84">
        <v>6</v>
      </c>
      <c r="I8" s="84">
        <v>7</v>
      </c>
      <c r="J8" s="84">
        <v>8</v>
      </c>
      <c r="K8" s="84" t="s">
        <v>145</v>
      </c>
      <c r="L8" s="84" t="s">
        <v>146</v>
      </c>
      <c r="M8" s="85"/>
      <c r="N8" s="86"/>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85"/>
      <c r="GZ8" s="85"/>
      <c r="HA8" s="85"/>
      <c r="HB8" s="85"/>
      <c r="HC8" s="85"/>
      <c r="HD8" s="85"/>
      <c r="HE8" s="85"/>
      <c r="HF8" s="85"/>
      <c r="HG8" s="85"/>
      <c r="HH8" s="85"/>
      <c r="HI8" s="85"/>
      <c r="HJ8" s="85"/>
      <c r="HK8" s="85"/>
      <c r="HL8" s="85"/>
      <c r="HM8" s="85"/>
      <c r="HN8" s="85"/>
      <c r="HO8" s="85"/>
      <c r="HP8" s="85"/>
      <c r="HQ8" s="85"/>
      <c r="HR8" s="85"/>
      <c r="HS8" s="85"/>
      <c r="HT8" s="85"/>
      <c r="HU8" s="85"/>
      <c r="HV8" s="85"/>
      <c r="HW8" s="85"/>
      <c r="HX8" s="85"/>
      <c r="HY8" s="85"/>
      <c r="HZ8" s="85"/>
      <c r="IA8" s="85"/>
      <c r="IB8" s="85"/>
      <c r="IC8" s="85"/>
      <c r="ID8" s="85"/>
      <c r="IE8" s="85"/>
      <c r="IF8" s="85"/>
      <c r="IG8" s="85"/>
      <c r="IH8" s="85"/>
      <c r="II8" s="85"/>
      <c r="IJ8" s="85"/>
      <c r="IK8" s="85"/>
      <c r="IL8" s="85"/>
      <c r="IM8" s="85"/>
      <c r="IN8" s="85"/>
      <c r="IO8" s="85"/>
      <c r="IP8" s="85"/>
      <c r="IQ8" s="85"/>
      <c r="IR8" s="85"/>
      <c r="IS8" s="85"/>
      <c r="IT8" s="85"/>
      <c r="IU8" s="85"/>
      <c r="IV8" s="85"/>
    </row>
    <row r="9" spans="1:256">
      <c r="A9" s="92" t="s">
        <v>12</v>
      </c>
      <c r="B9" s="99" t="s">
        <v>148</v>
      </c>
      <c r="C9" s="100">
        <f>SUM(C10:C16)</f>
        <v>1613279016</v>
      </c>
      <c r="D9" s="100">
        <f t="shared" ref="D9:L9" si="0">SUM(D10:D16)</f>
        <v>380000000</v>
      </c>
      <c r="E9" s="100">
        <f t="shared" si="0"/>
        <v>0</v>
      </c>
      <c r="F9" s="100">
        <f t="shared" si="0"/>
        <v>380000000</v>
      </c>
      <c r="G9" s="100">
        <f t="shared" si="0"/>
        <v>0</v>
      </c>
      <c r="H9" s="100">
        <f t="shared" si="0"/>
        <v>166680000</v>
      </c>
      <c r="I9" s="100">
        <f t="shared" si="0"/>
        <v>0</v>
      </c>
      <c r="J9" s="100">
        <f t="shared" si="0"/>
        <v>89889000</v>
      </c>
      <c r="K9" s="100">
        <f t="shared" si="0"/>
        <v>76791000</v>
      </c>
      <c r="L9" s="100">
        <f t="shared" si="0"/>
        <v>1690070016</v>
      </c>
      <c r="M9" s="102"/>
      <c r="N9" s="94"/>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c r="HT9" s="93"/>
      <c r="HU9" s="93"/>
      <c r="HV9" s="93"/>
      <c r="HW9" s="93"/>
      <c r="HX9" s="93"/>
      <c r="HY9" s="93"/>
      <c r="HZ9" s="93"/>
      <c r="IA9" s="93"/>
      <c r="IB9" s="93"/>
      <c r="IC9" s="93"/>
      <c r="ID9" s="93"/>
      <c r="IE9" s="93"/>
      <c r="IF9" s="93"/>
      <c r="IG9" s="93"/>
      <c r="IH9" s="93"/>
      <c r="II9" s="93"/>
      <c r="IJ9" s="93"/>
      <c r="IK9" s="93"/>
      <c r="IL9" s="93"/>
      <c r="IM9" s="93"/>
      <c r="IN9" s="93"/>
      <c r="IO9" s="93"/>
      <c r="IP9" s="93"/>
      <c r="IQ9" s="93"/>
      <c r="IR9" s="93"/>
      <c r="IS9" s="93"/>
      <c r="IT9" s="93"/>
      <c r="IU9" s="93"/>
      <c r="IV9" s="93"/>
    </row>
    <row r="10" spans="1:256" ht="18.75">
      <c r="A10" s="88">
        <v>1</v>
      </c>
      <c r="B10" s="96" t="s">
        <v>149</v>
      </c>
      <c r="C10" s="98">
        <v>815637316</v>
      </c>
      <c r="D10" s="117">
        <v>380000000</v>
      </c>
      <c r="E10" s="97"/>
      <c r="F10" s="117">
        <f>D10</f>
        <v>380000000</v>
      </c>
      <c r="G10" s="97"/>
      <c r="H10" s="97">
        <f>120000000+46680000</f>
        <v>166680000</v>
      </c>
      <c r="I10" s="97"/>
      <c r="J10" s="120">
        <v>89889000</v>
      </c>
      <c r="K10" s="97">
        <f t="shared" ref="K10:K20" si="1">H10-J10</f>
        <v>76791000</v>
      </c>
      <c r="L10" s="97">
        <f>C10+H10-J10</f>
        <v>892428316</v>
      </c>
      <c r="M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91"/>
      <c r="IJ10" s="91"/>
      <c r="IK10" s="91"/>
      <c r="IL10" s="91"/>
      <c r="IM10" s="91"/>
      <c r="IN10" s="91"/>
      <c r="IO10" s="91"/>
      <c r="IP10" s="91"/>
      <c r="IQ10" s="91"/>
      <c r="IR10" s="91"/>
      <c r="IS10" s="91"/>
      <c r="IT10" s="91"/>
      <c r="IU10" s="91"/>
      <c r="IV10" s="91"/>
    </row>
    <row r="11" spans="1:256" ht="31.5">
      <c r="A11" s="95">
        <v>2</v>
      </c>
      <c r="B11" s="96" t="s">
        <v>150</v>
      </c>
      <c r="C11" s="97">
        <v>12700000</v>
      </c>
      <c r="D11" s="90"/>
      <c r="E11" s="90"/>
      <c r="F11" s="90"/>
      <c r="G11" s="97"/>
      <c r="H11" s="97"/>
      <c r="I11" s="97"/>
      <c r="J11" s="97"/>
      <c r="K11" s="97">
        <f t="shared" si="1"/>
        <v>0</v>
      </c>
      <c r="L11" s="97">
        <f t="shared" ref="L11:L16" si="2">C11+H11-J11</f>
        <v>12700000</v>
      </c>
      <c r="M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c r="HL11" s="91"/>
      <c r="HM11" s="91"/>
      <c r="HN11" s="91"/>
      <c r="HO11" s="91"/>
      <c r="HP11" s="91"/>
      <c r="HQ11" s="91"/>
      <c r="HR11" s="91"/>
      <c r="HS11" s="91"/>
      <c r="HT11" s="91"/>
      <c r="HU11" s="91"/>
      <c r="HV11" s="91"/>
      <c r="HW11" s="91"/>
      <c r="HX11" s="91"/>
      <c r="HY11" s="91"/>
      <c r="HZ11" s="91"/>
      <c r="IA11" s="91"/>
      <c r="IB11" s="91"/>
      <c r="IC11" s="91"/>
      <c r="ID11" s="91"/>
      <c r="IE11" s="91"/>
      <c r="IF11" s="91"/>
      <c r="IG11" s="91"/>
      <c r="IH11" s="91"/>
      <c r="II11" s="91"/>
      <c r="IJ11" s="91"/>
      <c r="IK11" s="91"/>
      <c r="IL11" s="91"/>
      <c r="IM11" s="91"/>
      <c r="IN11" s="91"/>
      <c r="IO11" s="91"/>
      <c r="IP11" s="91"/>
      <c r="IQ11" s="91"/>
      <c r="IR11" s="91"/>
      <c r="IS11" s="91"/>
      <c r="IT11" s="91"/>
      <c r="IU11" s="91"/>
      <c r="IV11" s="91"/>
    </row>
    <row r="12" spans="1:256" ht="31.5">
      <c r="A12" s="88">
        <v>3</v>
      </c>
      <c r="B12" s="96" t="s">
        <v>151</v>
      </c>
      <c r="C12" s="97">
        <v>14000000</v>
      </c>
      <c r="D12" s="97"/>
      <c r="E12" s="97"/>
      <c r="F12" s="97"/>
      <c r="G12" s="97"/>
      <c r="H12" s="103"/>
      <c r="I12" s="97"/>
      <c r="J12" s="103"/>
      <c r="K12" s="103">
        <f t="shared" si="1"/>
        <v>0</v>
      </c>
      <c r="L12" s="97">
        <f t="shared" si="2"/>
        <v>14000000</v>
      </c>
      <c r="M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91"/>
      <c r="GM12" s="91"/>
      <c r="GN12" s="91"/>
      <c r="GO12" s="91"/>
      <c r="GP12" s="91"/>
      <c r="GQ12" s="91"/>
      <c r="GR12" s="91"/>
      <c r="GS12" s="91"/>
      <c r="GT12" s="91"/>
      <c r="GU12" s="91"/>
      <c r="GV12" s="91"/>
      <c r="GW12" s="91"/>
      <c r="GX12" s="91"/>
      <c r="GY12" s="91"/>
      <c r="GZ12" s="91"/>
      <c r="HA12" s="91"/>
      <c r="HB12" s="91"/>
      <c r="HC12" s="91"/>
      <c r="HD12" s="91"/>
      <c r="HE12" s="91"/>
      <c r="HF12" s="91"/>
      <c r="HG12" s="91"/>
      <c r="HH12" s="91"/>
      <c r="HI12" s="91"/>
      <c r="HJ12" s="91"/>
      <c r="HK12" s="91"/>
      <c r="HL12" s="91"/>
      <c r="HM12" s="91"/>
      <c r="HN12" s="91"/>
      <c r="HO12" s="91"/>
      <c r="HP12" s="91"/>
      <c r="HQ12" s="91"/>
      <c r="HR12" s="91"/>
      <c r="HS12" s="91"/>
      <c r="HT12" s="91"/>
      <c r="HU12" s="91"/>
      <c r="HV12" s="91"/>
      <c r="HW12" s="91"/>
      <c r="HX12" s="91"/>
      <c r="HY12" s="91"/>
      <c r="HZ12" s="91"/>
      <c r="IA12" s="91"/>
      <c r="IB12" s="91"/>
      <c r="IC12" s="91"/>
      <c r="ID12" s="91"/>
      <c r="IE12" s="91"/>
      <c r="IF12" s="91"/>
      <c r="IG12" s="91"/>
      <c r="IH12" s="91"/>
      <c r="II12" s="91"/>
      <c r="IJ12" s="91"/>
      <c r="IK12" s="91"/>
      <c r="IL12" s="91"/>
      <c r="IM12" s="91"/>
      <c r="IN12" s="91"/>
      <c r="IO12" s="91"/>
      <c r="IP12" s="91"/>
      <c r="IQ12" s="91"/>
      <c r="IR12" s="91"/>
      <c r="IS12" s="91"/>
      <c r="IT12" s="91"/>
      <c r="IU12" s="91"/>
      <c r="IV12" s="91"/>
    </row>
    <row r="13" spans="1:256" ht="31.5">
      <c r="A13" s="95">
        <v>4</v>
      </c>
      <c r="B13" s="96" t="s">
        <v>152</v>
      </c>
      <c r="C13" s="97">
        <v>739843000</v>
      </c>
      <c r="D13" s="97"/>
      <c r="E13" s="97"/>
      <c r="F13" s="97"/>
      <c r="G13" s="97"/>
      <c r="H13" s="97"/>
      <c r="I13" s="97"/>
      <c r="J13" s="97"/>
      <c r="K13" s="97">
        <f t="shared" si="1"/>
        <v>0</v>
      </c>
      <c r="L13" s="97">
        <f>C13+H13-J13</f>
        <v>739843000</v>
      </c>
      <c r="M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1"/>
      <c r="DW13" s="91"/>
      <c r="DX13" s="91"/>
      <c r="DY13" s="91"/>
      <c r="DZ13" s="91"/>
      <c r="EA13" s="91"/>
      <c r="EB13" s="91"/>
      <c r="EC13" s="91"/>
      <c r="ED13" s="91"/>
      <c r="EE13" s="91"/>
      <c r="EF13" s="91"/>
      <c r="EG13" s="91"/>
      <c r="EH13" s="91"/>
      <c r="EI13" s="91"/>
      <c r="EJ13" s="91"/>
      <c r="EK13" s="91"/>
      <c r="EL13" s="91"/>
      <c r="EM13" s="91"/>
      <c r="EN13" s="91"/>
      <c r="EO13" s="91"/>
      <c r="EP13" s="91"/>
      <c r="EQ13" s="91"/>
      <c r="ER13" s="91"/>
      <c r="ES13" s="91"/>
      <c r="ET13" s="91"/>
      <c r="EU13" s="91"/>
      <c r="EV13" s="91"/>
      <c r="EW13" s="91"/>
      <c r="EX13" s="91"/>
      <c r="EY13" s="91"/>
      <c r="EZ13" s="91"/>
      <c r="FA13" s="91"/>
      <c r="FB13" s="91"/>
      <c r="FC13" s="91"/>
      <c r="FD13" s="91"/>
      <c r="FE13" s="91"/>
      <c r="FF13" s="91"/>
      <c r="FG13" s="91"/>
      <c r="FH13" s="91"/>
      <c r="FI13" s="91"/>
      <c r="FJ13" s="91"/>
      <c r="FK13" s="91"/>
      <c r="FL13" s="91"/>
      <c r="FM13" s="91"/>
      <c r="FN13" s="91"/>
      <c r="FO13" s="91"/>
      <c r="FP13" s="91"/>
      <c r="FQ13" s="91"/>
      <c r="FR13" s="91"/>
      <c r="FS13" s="91"/>
      <c r="FT13" s="91"/>
      <c r="FU13" s="91"/>
      <c r="FV13" s="91"/>
      <c r="FW13" s="91"/>
      <c r="FX13" s="91"/>
      <c r="FY13" s="91"/>
      <c r="FZ13" s="91"/>
      <c r="GA13" s="91"/>
      <c r="GB13" s="91"/>
      <c r="GC13" s="91"/>
      <c r="GD13" s="91"/>
      <c r="GE13" s="91"/>
      <c r="GF13" s="91"/>
      <c r="GG13" s="91"/>
      <c r="GH13" s="91"/>
      <c r="GI13" s="91"/>
      <c r="GJ13" s="91"/>
      <c r="GK13" s="91"/>
      <c r="GL13" s="91"/>
      <c r="GM13" s="91"/>
      <c r="GN13" s="91"/>
      <c r="GO13" s="91"/>
      <c r="GP13" s="91"/>
      <c r="GQ13" s="91"/>
      <c r="GR13" s="91"/>
      <c r="GS13" s="91"/>
      <c r="GT13" s="91"/>
      <c r="GU13" s="91"/>
      <c r="GV13" s="91"/>
      <c r="GW13" s="91"/>
      <c r="GX13" s="91"/>
      <c r="GY13" s="91"/>
      <c r="GZ13" s="91"/>
      <c r="HA13" s="91"/>
      <c r="HB13" s="91"/>
      <c r="HC13" s="91"/>
      <c r="HD13" s="91"/>
      <c r="HE13" s="91"/>
      <c r="HF13" s="91"/>
      <c r="HG13" s="91"/>
      <c r="HH13" s="91"/>
      <c r="HI13" s="91"/>
      <c r="HJ13" s="91"/>
      <c r="HK13" s="91"/>
      <c r="HL13" s="91"/>
      <c r="HM13" s="91"/>
      <c r="HN13" s="91"/>
      <c r="HO13" s="91"/>
      <c r="HP13" s="91"/>
      <c r="HQ13" s="91"/>
      <c r="HR13" s="91"/>
      <c r="HS13" s="91"/>
      <c r="HT13" s="91"/>
      <c r="HU13" s="91"/>
      <c r="HV13" s="91"/>
      <c r="HW13" s="91"/>
      <c r="HX13" s="91"/>
      <c r="HY13" s="91"/>
      <c r="HZ13" s="91"/>
      <c r="IA13" s="91"/>
      <c r="IB13" s="91"/>
      <c r="IC13" s="91"/>
      <c r="ID13" s="91"/>
      <c r="IE13" s="91"/>
      <c r="IF13" s="91"/>
      <c r="IG13" s="91"/>
      <c r="IH13" s="91"/>
      <c r="II13" s="91"/>
      <c r="IJ13" s="91"/>
      <c r="IK13" s="91"/>
      <c r="IL13" s="91"/>
      <c r="IM13" s="91"/>
      <c r="IN13" s="91"/>
      <c r="IO13" s="91"/>
      <c r="IP13" s="91"/>
      <c r="IQ13" s="91"/>
      <c r="IR13" s="91"/>
      <c r="IS13" s="91"/>
      <c r="IT13" s="91"/>
      <c r="IU13" s="91"/>
      <c r="IV13" s="91"/>
    </row>
    <row r="14" spans="1:256" ht="31.5">
      <c r="A14" s="88">
        <v>5</v>
      </c>
      <c r="B14" s="96" t="s">
        <v>153</v>
      </c>
      <c r="C14" s="97">
        <v>240000</v>
      </c>
      <c r="D14" s="97"/>
      <c r="E14" s="97"/>
      <c r="F14" s="97"/>
      <c r="G14" s="97"/>
      <c r="H14" s="97"/>
      <c r="I14" s="97"/>
      <c r="J14" s="97"/>
      <c r="K14" s="97">
        <f t="shared" si="1"/>
        <v>0</v>
      </c>
      <c r="L14" s="97">
        <f>C14+H14-J14</f>
        <v>240000</v>
      </c>
      <c r="M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row>
    <row r="15" spans="1:256" ht="31.5">
      <c r="A15" s="95">
        <v>6</v>
      </c>
      <c r="B15" s="96" t="s">
        <v>154</v>
      </c>
      <c r="C15" s="97">
        <v>11245000</v>
      </c>
      <c r="D15" s="97"/>
      <c r="E15" s="97"/>
      <c r="F15" s="97"/>
      <c r="G15" s="97"/>
      <c r="H15" s="103"/>
      <c r="I15" s="97"/>
      <c r="J15" s="103"/>
      <c r="K15" s="103">
        <f t="shared" si="1"/>
        <v>0</v>
      </c>
      <c r="L15" s="97">
        <f>C15+H15-J15</f>
        <v>11245000</v>
      </c>
      <c r="M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c r="GU15" s="91"/>
      <c r="GV15" s="91"/>
      <c r="GW15" s="91"/>
      <c r="GX15" s="91"/>
      <c r="GY15" s="91"/>
      <c r="GZ15" s="91"/>
      <c r="HA15" s="91"/>
      <c r="HB15" s="91"/>
      <c r="HC15" s="91"/>
      <c r="HD15" s="91"/>
      <c r="HE15" s="91"/>
      <c r="HF15" s="91"/>
      <c r="HG15" s="91"/>
      <c r="HH15" s="91"/>
      <c r="HI15" s="91"/>
      <c r="HJ15" s="91"/>
      <c r="HK15" s="91"/>
      <c r="HL15" s="91"/>
      <c r="HM15" s="91"/>
      <c r="HN15" s="91"/>
      <c r="HO15" s="91"/>
      <c r="HP15" s="91"/>
      <c r="HQ15" s="91"/>
      <c r="HR15" s="91"/>
      <c r="HS15" s="91"/>
      <c r="HT15" s="91"/>
      <c r="HU15" s="91"/>
      <c r="HV15" s="91"/>
      <c r="HW15" s="91"/>
      <c r="HX15" s="91"/>
      <c r="HY15" s="91"/>
      <c r="HZ15" s="91"/>
      <c r="IA15" s="91"/>
      <c r="IB15" s="91"/>
      <c r="IC15" s="91"/>
      <c r="ID15" s="91"/>
      <c r="IE15" s="91"/>
      <c r="IF15" s="91"/>
      <c r="IG15" s="91"/>
      <c r="IH15" s="91"/>
      <c r="II15" s="91"/>
      <c r="IJ15" s="91"/>
      <c r="IK15" s="91"/>
      <c r="IL15" s="91"/>
      <c r="IM15" s="91"/>
      <c r="IN15" s="91"/>
      <c r="IO15" s="91"/>
      <c r="IP15" s="91"/>
      <c r="IQ15" s="91"/>
      <c r="IR15" s="91"/>
      <c r="IS15" s="91"/>
      <c r="IT15" s="91"/>
      <c r="IU15" s="91"/>
      <c r="IV15" s="91"/>
    </row>
    <row r="16" spans="1:256" s="104" customFormat="1" ht="18.75">
      <c r="A16" s="88">
        <v>7</v>
      </c>
      <c r="B16" s="96" t="s">
        <v>155</v>
      </c>
      <c r="C16" s="97">
        <v>19613700</v>
      </c>
      <c r="D16" s="97"/>
      <c r="E16" s="97"/>
      <c r="F16" s="97"/>
      <c r="G16" s="97"/>
      <c r="H16" s="97"/>
      <c r="I16" s="97"/>
      <c r="J16" s="97"/>
      <c r="K16" s="97">
        <f t="shared" si="1"/>
        <v>0</v>
      </c>
      <c r="L16" s="97">
        <f t="shared" si="2"/>
        <v>19613700</v>
      </c>
      <c r="M16" s="91"/>
      <c r="N16" s="82"/>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c r="HL16" s="91"/>
      <c r="HM16" s="91"/>
      <c r="HN16" s="91"/>
      <c r="HO16" s="91"/>
      <c r="HP16" s="91"/>
      <c r="HQ16" s="91"/>
      <c r="HR16" s="91"/>
      <c r="HS16" s="91"/>
      <c r="HT16" s="91"/>
      <c r="HU16" s="91"/>
      <c r="HV16" s="91"/>
      <c r="HW16" s="91"/>
      <c r="HX16" s="91"/>
      <c r="HY16" s="91"/>
      <c r="HZ16" s="91"/>
      <c r="IA16" s="91"/>
      <c r="IB16" s="91"/>
      <c r="IC16" s="91"/>
      <c r="ID16" s="91"/>
      <c r="IE16" s="91"/>
      <c r="IF16" s="91"/>
      <c r="IG16" s="91"/>
      <c r="IH16" s="91"/>
      <c r="II16" s="91"/>
      <c r="IJ16" s="91"/>
      <c r="IK16" s="91"/>
      <c r="IL16" s="91"/>
      <c r="IM16" s="91"/>
      <c r="IN16" s="91"/>
      <c r="IO16" s="91"/>
      <c r="IP16" s="91"/>
      <c r="IQ16" s="91"/>
      <c r="IR16" s="91"/>
      <c r="IS16" s="91"/>
      <c r="IT16" s="91"/>
      <c r="IU16" s="91"/>
      <c r="IV16" s="91"/>
    </row>
    <row r="17" spans="1:256" ht="35.25" customHeight="1">
      <c r="A17" s="92" t="s">
        <v>19</v>
      </c>
      <c r="B17" s="99" t="s">
        <v>169</v>
      </c>
      <c r="C17" s="100">
        <f>SUM(C18)</f>
        <v>929473746</v>
      </c>
      <c r="D17" s="100">
        <f t="shared" ref="D17:L17" si="3">SUM(D18)</f>
        <v>0</v>
      </c>
      <c r="E17" s="100">
        <f t="shared" si="3"/>
        <v>0</v>
      </c>
      <c r="F17" s="100">
        <f t="shared" si="3"/>
        <v>0</v>
      </c>
      <c r="G17" s="100">
        <f t="shared" si="3"/>
        <v>0</v>
      </c>
      <c r="H17" s="100">
        <f t="shared" si="3"/>
        <v>240052432</v>
      </c>
      <c r="I17" s="100">
        <f t="shared" si="3"/>
        <v>0</v>
      </c>
      <c r="J17" s="100">
        <f t="shared" si="3"/>
        <v>0</v>
      </c>
      <c r="K17" s="100">
        <f t="shared" si="3"/>
        <v>240052432</v>
      </c>
      <c r="L17" s="100">
        <f t="shared" si="3"/>
        <v>1169526178</v>
      </c>
      <c r="M17" s="93"/>
      <c r="N17" s="94"/>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row>
    <row r="18" spans="1:256">
      <c r="A18" s="88">
        <v>1</v>
      </c>
      <c r="B18" s="89" t="s">
        <v>147</v>
      </c>
      <c r="C18" s="90">
        <v>929473746</v>
      </c>
      <c r="D18" s="90"/>
      <c r="E18" s="90"/>
      <c r="F18" s="90"/>
      <c r="G18" s="90"/>
      <c r="H18" s="90">
        <v>240052432</v>
      </c>
      <c r="I18" s="90"/>
      <c r="J18" s="90"/>
      <c r="K18" s="90">
        <f>H18-J18</f>
        <v>240052432</v>
      </c>
      <c r="L18" s="90">
        <f>C18+H18-J18</f>
        <v>1169526178</v>
      </c>
      <c r="M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c r="HL18" s="91"/>
      <c r="HM18" s="91"/>
      <c r="HN18" s="91"/>
      <c r="HO18" s="91"/>
      <c r="HP18" s="91"/>
      <c r="HQ18" s="91"/>
      <c r="HR18" s="91"/>
      <c r="HS18" s="91"/>
      <c r="HT18" s="91"/>
      <c r="HU18" s="91"/>
      <c r="HV18" s="91"/>
      <c r="HW18" s="91"/>
      <c r="HX18" s="91"/>
      <c r="HY18" s="91"/>
      <c r="HZ18" s="91"/>
      <c r="IA18" s="91"/>
      <c r="IB18" s="91"/>
      <c r="IC18" s="91"/>
      <c r="ID18" s="91"/>
      <c r="IE18" s="91"/>
      <c r="IF18" s="91"/>
      <c r="IG18" s="91"/>
      <c r="IH18" s="91"/>
      <c r="II18" s="91"/>
      <c r="IJ18" s="91"/>
      <c r="IK18" s="91"/>
      <c r="IL18" s="91"/>
      <c r="IM18" s="91"/>
      <c r="IN18" s="91"/>
      <c r="IO18" s="91"/>
      <c r="IP18" s="91"/>
      <c r="IQ18" s="91"/>
      <c r="IR18" s="91"/>
      <c r="IS18" s="91"/>
      <c r="IT18" s="91"/>
      <c r="IU18" s="91"/>
      <c r="IV18" s="91"/>
    </row>
    <row r="19" spans="1:256">
      <c r="A19" s="92" t="s">
        <v>31</v>
      </c>
      <c r="B19" s="99" t="s">
        <v>156</v>
      </c>
      <c r="C19" s="100">
        <f>SUM(C20)</f>
        <v>43613291</v>
      </c>
      <c r="D19" s="100">
        <f t="shared" ref="D19:L19" si="4">SUM(D20)</f>
        <v>0</v>
      </c>
      <c r="E19" s="100">
        <f t="shared" si="4"/>
        <v>0</v>
      </c>
      <c r="F19" s="100">
        <f t="shared" si="4"/>
        <v>0</v>
      </c>
      <c r="G19" s="100">
        <f t="shared" si="4"/>
        <v>0</v>
      </c>
      <c r="H19" s="100">
        <f t="shared" si="4"/>
        <v>0</v>
      </c>
      <c r="I19" s="100">
        <f t="shared" si="4"/>
        <v>0</v>
      </c>
      <c r="J19" s="100">
        <f t="shared" si="4"/>
        <v>0</v>
      </c>
      <c r="K19" s="100">
        <f t="shared" si="4"/>
        <v>0</v>
      </c>
      <c r="L19" s="100">
        <f t="shared" si="4"/>
        <v>43613291</v>
      </c>
      <c r="M19" s="93"/>
      <c r="N19" s="94"/>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row>
    <row r="20" spans="1:256">
      <c r="A20" s="95">
        <v>1</v>
      </c>
      <c r="B20" s="96" t="s">
        <v>156</v>
      </c>
      <c r="C20" s="97">
        <v>43613291</v>
      </c>
      <c r="D20" s="97"/>
      <c r="E20" s="97"/>
      <c r="F20" s="97"/>
      <c r="G20" s="97"/>
      <c r="H20" s="103"/>
      <c r="I20" s="97"/>
      <c r="J20" s="103"/>
      <c r="K20" s="103">
        <f t="shared" si="1"/>
        <v>0</v>
      </c>
      <c r="L20" s="97">
        <f>C20+H20-J20</f>
        <v>43613291</v>
      </c>
      <c r="M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1"/>
      <c r="DJ20" s="91"/>
      <c r="DK20" s="91"/>
      <c r="DL20" s="91"/>
      <c r="DM20" s="91"/>
      <c r="DN20" s="91"/>
      <c r="DO20" s="91"/>
      <c r="DP20" s="91"/>
      <c r="DQ20" s="91"/>
      <c r="DR20" s="91"/>
      <c r="DS20" s="91"/>
      <c r="DT20" s="91"/>
      <c r="DU20" s="91"/>
      <c r="DV20" s="91"/>
      <c r="DW20" s="91"/>
      <c r="DX20" s="91"/>
      <c r="DY20" s="91"/>
      <c r="DZ20" s="91"/>
      <c r="EA20" s="91"/>
      <c r="EB20" s="91"/>
      <c r="EC20" s="91"/>
      <c r="ED20" s="91"/>
      <c r="EE20" s="91"/>
      <c r="EF20" s="91"/>
      <c r="EG20" s="91"/>
      <c r="EH20" s="91"/>
      <c r="EI20" s="91"/>
      <c r="EJ20" s="91"/>
      <c r="EK20" s="91"/>
      <c r="EL20" s="91"/>
      <c r="EM20" s="91"/>
      <c r="EN20" s="91"/>
      <c r="EO20" s="91"/>
      <c r="EP20" s="91"/>
      <c r="EQ20" s="91"/>
      <c r="ER20" s="91"/>
      <c r="ES20" s="91"/>
      <c r="ET20" s="91"/>
      <c r="EU20" s="91"/>
      <c r="EV20" s="91"/>
      <c r="EW20" s="91"/>
      <c r="EX20" s="91"/>
      <c r="EY20" s="91"/>
      <c r="EZ20" s="91"/>
      <c r="FA20" s="91"/>
      <c r="FB20" s="91"/>
      <c r="FC20" s="91"/>
      <c r="FD20" s="91"/>
      <c r="FE20" s="91"/>
      <c r="FF20" s="91"/>
      <c r="FG20" s="91"/>
      <c r="FH20" s="91"/>
      <c r="FI20" s="91"/>
      <c r="FJ20" s="91"/>
      <c r="FK20" s="91"/>
      <c r="FL20" s="91"/>
      <c r="FM20" s="91"/>
      <c r="FN20" s="91"/>
      <c r="FO20" s="91"/>
      <c r="FP20" s="91"/>
      <c r="FQ20" s="91"/>
      <c r="FR20" s="91"/>
      <c r="FS20" s="91"/>
      <c r="FT20" s="91"/>
      <c r="FU20" s="91"/>
      <c r="FV20" s="91"/>
      <c r="FW20" s="91"/>
      <c r="FX20" s="91"/>
      <c r="FY20" s="91"/>
      <c r="FZ20" s="91"/>
      <c r="GA20" s="91"/>
      <c r="GB20" s="91"/>
      <c r="GC20" s="91"/>
      <c r="GD20" s="91"/>
      <c r="GE20" s="91"/>
      <c r="GF20" s="91"/>
      <c r="GG20" s="91"/>
      <c r="GH20" s="91"/>
      <c r="GI20" s="91"/>
      <c r="GJ20" s="91"/>
      <c r="GK20" s="91"/>
      <c r="GL20" s="91"/>
      <c r="GM20" s="91"/>
      <c r="GN20" s="91"/>
      <c r="GO20" s="91"/>
      <c r="GP20" s="91"/>
      <c r="GQ20" s="91"/>
      <c r="GR20" s="91"/>
      <c r="GS20" s="91"/>
      <c r="GT20" s="91"/>
      <c r="GU20" s="91"/>
      <c r="GV20" s="91"/>
      <c r="GW20" s="91"/>
      <c r="GX20" s="91"/>
      <c r="GY20" s="91"/>
      <c r="GZ20" s="91"/>
      <c r="HA20" s="91"/>
      <c r="HB20" s="91"/>
      <c r="HC20" s="91"/>
      <c r="HD20" s="91"/>
      <c r="HE20" s="91"/>
      <c r="HF20" s="91"/>
      <c r="HG20" s="91"/>
      <c r="HH20" s="91"/>
      <c r="HI20" s="91"/>
      <c r="HJ20" s="91"/>
      <c r="HK20" s="91"/>
      <c r="HL20" s="91"/>
      <c r="HM20" s="91"/>
      <c r="HN20" s="91"/>
      <c r="HO20" s="91"/>
      <c r="HP20" s="91"/>
      <c r="HQ20" s="91"/>
      <c r="HR20" s="91"/>
      <c r="HS20" s="91"/>
      <c r="HT20" s="91"/>
      <c r="HU20" s="91"/>
      <c r="HV20" s="91"/>
      <c r="HW20" s="91"/>
      <c r="HX20" s="91"/>
      <c r="HY20" s="91"/>
      <c r="HZ20" s="91"/>
      <c r="IA20" s="91"/>
      <c r="IB20" s="91"/>
      <c r="IC20" s="91"/>
      <c r="ID20" s="91"/>
      <c r="IE20" s="91"/>
      <c r="IF20" s="91"/>
      <c r="IG20" s="91"/>
      <c r="IH20" s="91"/>
      <c r="II20" s="91"/>
      <c r="IJ20" s="91"/>
      <c r="IK20" s="91"/>
      <c r="IL20" s="91"/>
      <c r="IM20" s="91"/>
      <c r="IN20" s="91"/>
      <c r="IO20" s="91"/>
      <c r="IP20" s="91"/>
      <c r="IQ20" s="91"/>
      <c r="IR20" s="91"/>
      <c r="IS20" s="91"/>
      <c r="IT20" s="91"/>
      <c r="IU20" s="91"/>
      <c r="IV20" s="91"/>
    </row>
    <row r="21" spans="1:256">
      <c r="A21" s="105" t="s">
        <v>36</v>
      </c>
      <c r="B21" s="106" t="s">
        <v>157</v>
      </c>
      <c r="C21" s="101">
        <f t="shared" ref="C21:L21" si="5">SUM(C22:C27)</f>
        <v>1525381417</v>
      </c>
      <c r="D21" s="101">
        <f t="shared" si="5"/>
        <v>0</v>
      </c>
      <c r="E21" s="101">
        <f t="shared" si="5"/>
        <v>0</v>
      </c>
      <c r="F21" s="101">
        <f t="shared" si="5"/>
        <v>0</v>
      </c>
      <c r="G21" s="101">
        <f t="shared" si="5"/>
        <v>0</v>
      </c>
      <c r="H21" s="101">
        <f t="shared" si="5"/>
        <v>0</v>
      </c>
      <c r="I21" s="101">
        <f t="shared" si="5"/>
        <v>0</v>
      </c>
      <c r="J21" s="101">
        <f t="shared" si="5"/>
        <v>0</v>
      </c>
      <c r="K21" s="101">
        <f t="shared" si="5"/>
        <v>0</v>
      </c>
      <c r="L21" s="101">
        <f t="shared" si="5"/>
        <v>1525381417</v>
      </c>
      <c r="M21" s="93"/>
      <c r="N21" s="94"/>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row>
    <row r="22" spans="1:256" ht="31.5">
      <c r="A22" s="95">
        <v>1</v>
      </c>
      <c r="B22" s="118" t="s">
        <v>158</v>
      </c>
      <c r="C22" s="97">
        <v>825000000</v>
      </c>
      <c r="D22" s="100"/>
      <c r="E22" s="107"/>
      <c r="F22" s="100"/>
      <c r="G22" s="100"/>
      <c r="H22" s="100"/>
      <c r="I22" s="107"/>
      <c r="J22" s="100"/>
      <c r="K22" s="100"/>
      <c r="L22" s="97">
        <f t="shared" ref="L22:L27" si="6">C22+H22-J22</f>
        <v>825000000</v>
      </c>
      <c r="M22" s="93"/>
      <c r="N22" s="108"/>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row>
    <row r="23" spans="1:256" ht="94.5">
      <c r="A23" s="95">
        <v>2</v>
      </c>
      <c r="B23" s="118" t="s">
        <v>159</v>
      </c>
      <c r="C23" s="97">
        <v>2672000</v>
      </c>
      <c r="D23" s="100"/>
      <c r="E23" s="107"/>
      <c r="F23" s="100"/>
      <c r="G23" s="100"/>
      <c r="H23" s="100"/>
      <c r="I23" s="107"/>
      <c r="J23" s="100"/>
      <c r="K23" s="100"/>
      <c r="L23" s="97">
        <f t="shared" si="6"/>
        <v>2672000</v>
      </c>
      <c r="M23" s="93"/>
      <c r="N23" s="94"/>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93"/>
      <c r="DT23" s="93"/>
      <c r="DU23" s="93"/>
      <c r="DV23" s="93"/>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c r="FV23" s="93"/>
      <c r="FW23" s="93"/>
      <c r="FX23" s="93"/>
      <c r="FY23" s="93"/>
      <c r="FZ23" s="93"/>
      <c r="GA23" s="93"/>
      <c r="GB23" s="93"/>
      <c r="GC23" s="93"/>
      <c r="GD23" s="93"/>
      <c r="GE23" s="93"/>
      <c r="GF23" s="93"/>
      <c r="GG23" s="93"/>
      <c r="GH23" s="93"/>
      <c r="GI23" s="93"/>
      <c r="GJ23" s="93"/>
      <c r="GK23" s="93"/>
      <c r="GL23" s="93"/>
      <c r="GM23" s="93"/>
      <c r="GN23" s="93"/>
      <c r="GO23" s="93"/>
      <c r="GP23" s="93"/>
      <c r="GQ23" s="93"/>
      <c r="GR23" s="93"/>
      <c r="GS23" s="93"/>
      <c r="GT23" s="93"/>
      <c r="GU23" s="93"/>
      <c r="GV23" s="93"/>
      <c r="GW23" s="93"/>
      <c r="GX23" s="93"/>
      <c r="GY23" s="93"/>
      <c r="GZ23" s="93"/>
      <c r="HA23" s="93"/>
      <c r="HB23" s="93"/>
      <c r="HC23" s="93"/>
      <c r="HD23" s="93"/>
      <c r="HE23" s="93"/>
      <c r="HF23" s="93"/>
      <c r="HG23" s="93"/>
      <c r="HH23" s="93"/>
      <c r="HI23" s="93"/>
      <c r="HJ23" s="93"/>
      <c r="HK23" s="93"/>
      <c r="HL23" s="93"/>
      <c r="HM23" s="93"/>
      <c r="HN23" s="93"/>
      <c r="HO23" s="93"/>
      <c r="HP23" s="93"/>
      <c r="HQ23" s="93"/>
      <c r="HR23" s="93"/>
      <c r="HS23" s="93"/>
      <c r="HT23" s="93"/>
      <c r="HU23" s="93"/>
      <c r="HV23" s="93"/>
      <c r="HW23" s="93"/>
      <c r="HX23" s="93"/>
      <c r="HY23" s="93"/>
      <c r="HZ23" s="93"/>
      <c r="IA23" s="93"/>
      <c r="IB23" s="93"/>
      <c r="IC23" s="93"/>
      <c r="ID23" s="93"/>
      <c r="IE23" s="93"/>
      <c r="IF23" s="93"/>
      <c r="IG23" s="93"/>
      <c r="IH23" s="93"/>
      <c r="II23" s="93"/>
      <c r="IJ23" s="93"/>
      <c r="IK23" s="93"/>
      <c r="IL23" s="93"/>
      <c r="IM23" s="93"/>
      <c r="IN23" s="93"/>
      <c r="IO23" s="93"/>
      <c r="IP23" s="93"/>
      <c r="IQ23" s="93"/>
      <c r="IR23" s="93"/>
      <c r="IS23" s="93"/>
      <c r="IT23" s="93"/>
      <c r="IU23" s="93"/>
      <c r="IV23" s="93"/>
    </row>
    <row r="24" spans="1:256" ht="94.5">
      <c r="A24" s="95">
        <v>3</v>
      </c>
      <c r="B24" s="118" t="s">
        <v>159</v>
      </c>
      <c r="C24" s="97">
        <v>23936001</v>
      </c>
      <c r="D24" s="100"/>
      <c r="E24" s="107"/>
      <c r="F24" s="100"/>
      <c r="G24" s="100"/>
      <c r="H24" s="100"/>
      <c r="I24" s="107"/>
      <c r="J24" s="100"/>
      <c r="K24" s="100"/>
      <c r="L24" s="97">
        <f t="shared" si="6"/>
        <v>23936001</v>
      </c>
      <c r="M24" s="93"/>
      <c r="N24" s="94"/>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3"/>
      <c r="DD24" s="93"/>
      <c r="DE24" s="93"/>
      <c r="DF24" s="93"/>
      <c r="DG24" s="93"/>
      <c r="DH24" s="93"/>
      <c r="DI24" s="93"/>
      <c r="DJ24" s="93"/>
      <c r="DK24" s="93"/>
      <c r="DL24" s="93"/>
      <c r="DM24" s="93"/>
      <c r="DN24" s="93"/>
      <c r="DO24" s="93"/>
      <c r="DP24" s="93"/>
      <c r="DQ24" s="93"/>
      <c r="DR24" s="93"/>
      <c r="DS24" s="93"/>
      <c r="DT24" s="93"/>
      <c r="DU24" s="93"/>
      <c r="DV24" s="93"/>
      <c r="DW24" s="93"/>
      <c r="DX24" s="93"/>
      <c r="DY24" s="93"/>
      <c r="DZ24" s="93"/>
      <c r="EA24" s="93"/>
      <c r="EB24" s="93"/>
      <c r="EC24" s="93"/>
      <c r="ED24" s="93"/>
      <c r="EE24" s="93"/>
      <c r="EF24" s="93"/>
      <c r="EG24" s="93"/>
      <c r="EH24" s="93"/>
      <c r="EI24" s="93"/>
      <c r="EJ24" s="93"/>
      <c r="EK24" s="93"/>
      <c r="EL24" s="93"/>
      <c r="EM24" s="93"/>
      <c r="EN24" s="93"/>
      <c r="EO24" s="93"/>
      <c r="EP24" s="93"/>
      <c r="EQ24" s="93"/>
      <c r="ER24" s="93"/>
      <c r="ES24" s="93"/>
      <c r="ET24" s="93"/>
      <c r="EU24" s="93"/>
      <c r="EV24" s="93"/>
      <c r="EW24" s="93"/>
      <c r="EX24" s="93"/>
      <c r="EY24" s="93"/>
      <c r="EZ24" s="93"/>
      <c r="FA24" s="93"/>
      <c r="FB24" s="93"/>
      <c r="FC24" s="93"/>
      <c r="FD24" s="93"/>
      <c r="FE24" s="93"/>
      <c r="FF24" s="93"/>
      <c r="FG24" s="93"/>
      <c r="FH24" s="93"/>
      <c r="FI24" s="93"/>
      <c r="FJ24" s="93"/>
      <c r="FK24" s="93"/>
      <c r="FL24" s="93"/>
      <c r="FM24" s="93"/>
      <c r="FN24" s="93"/>
      <c r="FO24" s="93"/>
      <c r="FP24" s="93"/>
      <c r="FQ24" s="93"/>
      <c r="FR24" s="93"/>
      <c r="FS24" s="93"/>
      <c r="FT24" s="93"/>
      <c r="FU24" s="93"/>
      <c r="FV24" s="93"/>
      <c r="FW24" s="93"/>
      <c r="FX24" s="93"/>
      <c r="FY24" s="93"/>
      <c r="FZ24" s="93"/>
      <c r="GA24" s="93"/>
      <c r="GB24" s="93"/>
      <c r="GC24" s="93"/>
      <c r="GD24" s="93"/>
      <c r="GE24" s="93"/>
      <c r="GF24" s="93"/>
      <c r="GG24" s="93"/>
      <c r="GH24" s="93"/>
      <c r="GI24" s="93"/>
      <c r="GJ24" s="93"/>
      <c r="GK24" s="93"/>
      <c r="GL24" s="93"/>
      <c r="GM24" s="93"/>
      <c r="GN24" s="93"/>
      <c r="GO24" s="93"/>
      <c r="GP24" s="93"/>
      <c r="GQ24" s="93"/>
      <c r="GR24" s="93"/>
      <c r="GS24" s="93"/>
      <c r="GT24" s="93"/>
      <c r="GU24" s="93"/>
      <c r="GV24" s="93"/>
      <c r="GW24" s="93"/>
      <c r="GX24" s="93"/>
      <c r="GY24" s="93"/>
      <c r="GZ24" s="93"/>
      <c r="HA24" s="93"/>
      <c r="HB24" s="93"/>
      <c r="HC24" s="93"/>
      <c r="HD24" s="93"/>
      <c r="HE24" s="93"/>
      <c r="HF24" s="93"/>
      <c r="HG24" s="93"/>
      <c r="HH24" s="93"/>
      <c r="HI24" s="93"/>
      <c r="HJ24" s="93"/>
      <c r="HK24" s="93"/>
      <c r="HL24" s="93"/>
      <c r="HM24" s="93"/>
      <c r="HN24" s="93"/>
      <c r="HO24" s="93"/>
      <c r="HP24" s="93"/>
      <c r="HQ24" s="93"/>
      <c r="HR24" s="93"/>
      <c r="HS24" s="93"/>
      <c r="HT24" s="93"/>
      <c r="HU24" s="93"/>
      <c r="HV24" s="93"/>
      <c r="HW24" s="93"/>
      <c r="HX24" s="93"/>
      <c r="HY24" s="93"/>
      <c r="HZ24" s="93"/>
      <c r="IA24" s="93"/>
      <c r="IB24" s="93"/>
      <c r="IC24" s="93"/>
      <c r="ID24" s="93"/>
      <c r="IE24" s="93"/>
      <c r="IF24" s="93"/>
      <c r="IG24" s="93"/>
      <c r="IH24" s="93"/>
      <c r="II24" s="93"/>
      <c r="IJ24" s="93"/>
      <c r="IK24" s="93"/>
      <c r="IL24" s="93"/>
      <c r="IM24" s="93"/>
      <c r="IN24" s="93"/>
      <c r="IO24" s="93"/>
      <c r="IP24" s="93"/>
      <c r="IQ24" s="93"/>
      <c r="IR24" s="93"/>
      <c r="IS24" s="93"/>
      <c r="IT24" s="93"/>
      <c r="IU24" s="93"/>
      <c r="IV24" s="93"/>
    </row>
    <row r="25" spans="1:256" ht="63">
      <c r="A25" s="95">
        <v>4</v>
      </c>
      <c r="B25" s="118" t="s">
        <v>160</v>
      </c>
      <c r="C25" s="97">
        <v>31208000</v>
      </c>
      <c r="D25" s="100"/>
      <c r="E25" s="107"/>
      <c r="F25" s="100"/>
      <c r="G25" s="100"/>
      <c r="H25" s="100"/>
      <c r="I25" s="107"/>
      <c r="J25" s="100"/>
      <c r="K25" s="100"/>
      <c r="L25" s="97">
        <f t="shared" si="6"/>
        <v>31208000</v>
      </c>
      <c r="M25" s="93"/>
      <c r="N25" s="94"/>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c r="GO25" s="93"/>
      <c r="GP25" s="93"/>
      <c r="GQ25" s="93"/>
      <c r="GR25" s="93"/>
      <c r="GS25" s="93"/>
      <c r="GT25" s="93"/>
      <c r="GU25" s="93"/>
      <c r="GV25" s="93"/>
      <c r="GW25" s="93"/>
      <c r="GX25" s="93"/>
      <c r="GY25" s="93"/>
      <c r="GZ25" s="93"/>
      <c r="HA25" s="93"/>
      <c r="HB25" s="93"/>
      <c r="HC25" s="93"/>
      <c r="HD25" s="93"/>
      <c r="HE25" s="93"/>
      <c r="HF25" s="93"/>
      <c r="HG25" s="93"/>
      <c r="HH25" s="93"/>
      <c r="HI25" s="93"/>
      <c r="HJ25" s="93"/>
      <c r="HK25" s="93"/>
      <c r="HL25" s="93"/>
      <c r="HM25" s="93"/>
      <c r="HN25" s="93"/>
      <c r="HO25" s="93"/>
      <c r="HP25" s="93"/>
      <c r="HQ25" s="93"/>
      <c r="HR25" s="93"/>
      <c r="HS25" s="93"/>
      <c r="HT25" s="93"/>
      <c r="HU25" s="93"/>
      <c r="HV25" s="93"/>
      <c r="HW25" s="93"/>
      <c r="HX25" s="93"/>
      <c r="HY25" s="93"/>
      <c r="HZ25" s="93"/>
      <c r="IA25" s="93"/>
      <c r="IB25" s="93"/>
      <c r="IC25" s="93"/>
      <c r="ID25" s="93"/>
      <c r="IE25" s="93"/>
      <c r="IF25" s="93"/>
      <c r="IG25" s="93"/>
      <c r="IH25" s="93"/>
      <c r="II25" s="93"/>
      <c r="IJ25" s="93"/>
      <c r="IK25" s="93"/>
      <c r="IL25" s="93"/>
      <c r="IM25" s="93"/>
      <c r="IN25" s="93"/>
      <c r="IO25" s="93"/>
      <c r="IP25" s="93"/>
      <c r="IQ25" s="93"/>
      <c r="IR25" s="93"/>
      <c r="IS25" s="93"/>
      <c r="IT25" s="93"/>
      <c r="IU25" s="93"/>
      <c r="IV25" s="93"/>
    </row>
    <row r="26" spans="1:256">
      <c r="A26" s="95">
        <v>5</v>
      </c>
      <c r="B26" s="118" t="s">
        <v>161</v>
      </c>
      <c r="C26" s="97">
        <v>635565416</v>
      </c>
      <c r="D26" s="100"/>
      <c r="E26" s="107"/>
      <c r="F26" s="100"/>
      <c r="G26" s="100"/>
      <c r="H26" s="100"/>
      <c r="I26" s="107"/>
      <c r="J26" s="100"/>
      <c r="K26" s="100"/>
      <c r="L26" s="97">
        <f t="shared" si="6"/>
        <v>635565416</v>
      </c>
      <c r="M26" s="93"/>
      <c r="N26" s="94"/>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93"/>
      <c r="DO26" s="93"/>
      <c r="DP26" s="93"/>
      <c r="DQ26" s="93"/>
      <c r="DR26" s="93"/>
      <c r="DS26" s="93"/>
      <c r="DT26" s="93"/>
      <c r="DU26" s="93"/>
      <c r="DV26" s="93"/>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c r="GO26" s="93"/>
      <c r="GP26" s="93"/>
      <c r="GQ26" s="93"/>
      <c r="GR26" s="93"/>
      <c r="GS26" s="93"/>
      <c r="GT26" s="93"/>
      <c r="GU26" s="93"/>
      <c r="GV26" s="93"/>
      <c r="GW26" s="93"/>
      <c r="GX26" s="93"/>
      <c r="GY26" s="93"/>
      <c r="GZ26" s="93"/>
      <c r="HA26" s="93"/>
      <c r="HB26" s="93"/>
      <c r="HC26" s="93"/>
      <c r="HD26" s="93"/>
      <c r="HE26" s="93"/>
      <c r="HF26" s="93"/>
      <c r="HG26" s="93"/>
      <c r="HH26" s="93"/>
      <c r="HI26" s="93"/>
      <c r="HJ26" s="93"/>
      <c r="HK26" s="93"/>
      <c r="HL26" s="93"/>
      <c r="HM26" s="93"/>
      <c r="HN26" s="93"/>
      <c r="HO26" s="93"/>
      <c r="HP26" s="93"/>
      <c r="HQ26" s="93"/>
      <c r="HR26" s="93"/>
      <c r="HS26" s="93"/>
      <c r="HT26" s="93"/>
      <c r="HU26" s="93"/>
      <c r="HV26" s="93"/>
      <c r="HW26" s="93"/>
      <c r="HX26" s="93"/>
      <c r="HY26" s="93"/>
      <c r="HZ26" s="93"/>
      <c r="IA26" s="93"/>
      <c r="IB26" s="93"/>
      <c r="IC26" s="93"/>
      <c r="ID26" s="93"/>
      <c r="IE26" s="93"/>
      <c r="IF26" s="93"/>
      <c r="IG26" s="93"/>
      <c r="IH26" s="93"/>
      <c r="II26" s="93"/>
      <c r="IJ26" s="93"/>
      <c r="IK26" s="93"/>
      <c r="IL26" s="93"/>
      <c r="IM26" s="93"/>
      <c r="IN26" s="93"/>
      <c r="IO26" s="93"/>
      <c r="IP26" s="93"/>
      <c r="IQ26" s="93"/>
      <c r="IR26" s="93"/>
      <c r="IS26" s="93"/>
      <c r="IT26" s="93"/>
      <c r="IU26" s="93"/>
      <c r="IV26" s="93"/>
    </row>
    <row r="27" spans="1:256" ht="78.75">
      <c r="A27" s="109">
        <v>7</v>
      </c>
      <c r="B27" s="119" t="s">
        <v>162</v>
      </c>
      <c r="C27" s="110">
        <v>7000000</v>
      </c>
      <c r="D27" s="101"/>
      <c r="E27" s="111"/>
      <c r="F27" s="101"/>
      <c r="G27" s="101"/>
      <c r="H27" s="101"/>
      <c r="I27" s="111"/>
      <c r="J27" s="101"/>
      <c r="K27" s="101"/>
      <c r="L27" s="110">
        <f t="shared" si="6"/>
        <v>7000000</v>
      </c>
      <c r="M27" s="93"/>
      <c r="N27" s="94"/>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c r="IM27" s="93"/>
      <c r="IN27" s="93"/>
      <c r="IO27" s="93"/>
      <c r="IP27" s="93"/>
      <c r="IQ27" s="93"/>
      <c r="IR27" s="93"/>
      <c r="IS27" s="93"/>
      <c r="IT27" s="93"/>
      <c r="IU27" s="93"/>
      <c r="IV27" s="93"/>
    </row>
    <row r="28" spans="1:256">
      <c r="A28" s="83"/>
      <c r="B28" s="112" t="s">
        <v>163</v>
      </c>
      <c r="C28" s="113">
        <f>C17+C9+C19+C21</f>
        <v>4111747470</v>
      </c>
      <c r="D28" s="113">
        <f t="shared" ref="D28:L28" si="7">D17+D9+D19+D21</f>
        <v>380000000</v>
      </c>
      <c r="E28" s="113">
        <f t="shared" si="7"/>
        <v>0</v>
      </c>
      <c r="F28" s="113">
        <f t="shared" si="7"/>
        <v>380000000</v>
      </c>
      <c r="G28" s="113">
        <f t="shared" si="7"/>
        <v>0</v>
      </c>
      <c r="H28" s="113">
        <f t="shared" si="7"/>
        <v>406732432</v>
      </c>
      <c r="I28" s="113">
        <f t="shared" si="7"/>
        <v>0</v>
      </c>
      <c r="J28" s="113">
        <f t="shared" si="7"/>
        <v>89889000</v>
      </c>
      <c r="K28" s="113">
        <f t="shared" si="7"/>
        <v>316843432</v>
      </c>
      <c r="L28" s="113">
        <f t="shared" si="7"/>
        <v>4428590902</v>
      </c>
      <c r="M28" s="93"/>
      <c r="N28" s="94"/>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c r="FV28" s="93"/>
      <c r="FW28" s="93"/>
      <c r="FX28" s="93"/>
      <c r="FY28" s="93"/>
      <c r="FZ28" s="93"/>
      <c r="GA28" s="93"/>
      <c r="GB28" s="93"/>
      <c r="GC28" s="93"/>
      <c r="GD28" s="93"/>
      <c r="GE28" s="93"/>
      <c r="GF28" s="93"/>
      <c r="GG28" s="93"/>
      <c r="GH28" s="93"/>
      <c r="GI28" s="93"/>
      <c r="GJ28" s="93"/>
      <c r="GK28" s="93"/>
      <c r="GL28" s="93"/>
      <c r="GM28" s="93"/>
      <c r="GN28" s="93"/>
      <c r="GO28" s="93"/>
      <c r="GP28" s="93"/>
      <c r="GQ28" s="93"/>
      <c r="GR28" s="93"/>
      <c r="GS28" s="93"/>
      <c r="GT28" s="93"/>
      <c r="GU28" s="93"/>
      <c r="GV28" s="93"/>
      <c r="GW28" s="93"/>
      <c r="GX28" s="93"/>
      <c r="GY28" s="93"/>
      <c r="GZ28" s="93"/>
      <c r="HA28" s="93"/>
      <c r="HB28" s="93"/>
      <c r="HC28" s="93"/>
      <c r="HD28" s="93"/>
      <c r="HE28" s="93"/>
      <c r="HF28" s="93"/>
      <c r="HG28" s="93"/>
      <c r="HH28" s="93"/>
      <c r="HI28" s="93"/>
      <c r="HJ28" s="93"/>
      <c r="HK28" s="93"/>
      <c r="HL28" s="93"/>
      <c r="HM28" s="93"/>
      <c r="HN28" s="93"/>
      <c r="HO28" s="93"/>
      <c r="HP28" s="93"/>
      <c r="HQ28" s="93"/>
      <c r="HR28" s="93"/>
      <c r="HS28" s="93"/>
      <c r="HT28" s="93"/>
      <c r="HU28" s="93"/>
      <c r="HV28" s="93"/>
      <c r="HW28" s="93"/>
      <c r="HX28" s="93"/>
      <c r="HY28" s="93"/>
      <c r="HZ28" s="93"/>
      <c r="IA28" s="93"/>
      <c r="IB28" s="93"/>
      <c r="IC28" s="93"/>
      <c r="ID28" s="93"/>
      <c r="IE28" s="93"/>
      <c r="IF28" s="93"/>
      <c r="IG28" s="93"/>
      <c r="IH28" s="93"/>
      <c r="II28" s="93"/>
      <c r="IJ28" s="93"/>
      <c r="IK28" s="93"/>
      <c r="IL28" s="93"/>
      <c r="IM28" s="93"/>
      <c r="IN28" s="93"/>
      <c r="IO28" s="93"/>
      <c r="IP28" s="93"/>
      <c r="IQ28" s="93"/>
      <c r="IR28" s="93"/>
      <c r="IS28" s="93"/>
      <c r="IT28" s="93"/>
      <c r="IU28" s="93"/>
      <c r="IV28" s="93"/>
    </row>
    <row r="29" spans="1:256" ht="18.75">
      <c r="A29" s="81"/>
      <c r="B29" s="114"/>
      <c r="C29" s="102"/>
      <c r="D29" s="102"/>
      <c r="E29" s="115"/>
      <c r="F29" s="102"/>
      <c r="G29" s="102"/>
      <c r="H29" s="102"/>
      <c r="I29" s="115"/>
      <c r="J29" s="102"/>
      <c r="K29" s="102"/>
      <c r="L29" s="102"/>
      <c r="M29" s="104"/>
      <c r="N29" s="9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row>
    <row r="30" spans="1:256" ht="18.75">
      <c r="A30" s="81"/>
      <c r="B30" s="114"/>
      <c r="C30" s="102"/>
      <c r="D30" s="102"/>
      <c r="E30" s="115"/>
      <c r="F30" s="102"/>
      <c r="G30" s="102"/>
      <c r="H30" s="102"/>
      <c r="I30" s="115"/>
      <c r="J30" s="102"/>
      <c r="K30" s="102"/>
      <c r="L30" s="102"/>
      <c r="M30" s="104"/>
      <c r="N30" s="9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c r="CV30" s="104"/>
      <c r="CW30" s="104"/>
      <c r="CX30" s="104"/>
      <c r="CY30" s="104"/>
      <c r="CZ30" s="104"/>
      <c r="DA30" s="104"/>
      <c r="DB30" s="104"/>
      <c r="DC30" s="104"/>
      <c r="DD30" s="104"/>
      <c r="DE30" s="104"/>
      <c r="DF30" s="104"/>
      <c r="DG30" s="104"/>
      <c r="DH30" s="104"/>
      <c r="DI30" s="104"/>
      <c r="DJ30" s="104"/>
      <c r="DK30" s="104"/>
      <c r="DL30" s="104"/>
      <c r="DM30" s="104"/>
      <c r="DN30" s="104"/>
      <c r="DO30" s="104"/>
      <c r="DP30" s="104"/>
      <c r="DQ30" s="104"/>
      <c r="DR30" s="104"/>
      <c r="DS30" s="104"/>
      <c r="DT30" s="104"/>
      <c r="DU30" s="104"/>
      <c r="DV30" s="104"/>
      <c r="DW30" s="104"/>
      <c r="DX30" s="104"/>
      <c r="DY30" s="104"/>
      <c r="DZ30" s="104"/>
      <c r="EA30" s="104"/>
      <c r="EB30" s="104"/>
      <c r="EC30" s="104"/>
      <c r="ED30" s="104"/>
      <c r="EE30" s="104"/>
      <c r="EF30" s="104"/>
      <c r="EG30" s="104"/>
      <c r="EH30" s="104"/>
      <c r="EI30" s="104"/>
      <c r="EJ30" s="104"/>
      <c r="EK30" s="104"/>
      <c r="EL30" s="104"/>
      <c r="EM30" s="104"/>
      <c r="EN30" s="104"/>
      <c r="EO30" s="104"/>
      <c r="EP30" s="104"/>
      <c r="EQ30" s="104"/>
      <c r="ER30" s="104"/>
      <c r="ES30" s="104"/>
      <c r="ET30" s="104"/>
      <c r="EU30" s="104"/>
      <c r="EV30" s="104"/>
      <c r="EW30" s="104"/>
      <c r="EX30" s="104"/>
      <c r="EY30" s="104"/>
      <c r="EZ30" s="104"/>
      <c r="FA30" s="104"/>
      <c r="FB30" s="104"/>
      <c r="FC30" s="104"/>
      <c r="FD30" s="104"/>
      <c r="FE30" s="104"/>
      <c r="FF30" s="104"/>
      <c r="FG30" s="104"/>
      <c r="FH30" s="104"/>
      <c r="FI30" s="104"/>
      <c r="FJ30" s="104"/>
      <c r="FK30" s="104"/>
      <c r="FL30" s="104"/>
      <c r="FM30" s="104"/>
      <c r="FN30" s="104"/>
      <c r="FO30" s="104"/>
      <c r="FP30" s="104"/>
      <c r="FQ30" s="104"/>
      <c r="FR30" s="104"/>
      <c r="FS30" s="104"/>
      <c r="FT30" s="104"/>
      <c r="FU30" s="104"/>
      <c r="FV30" s="104"/>
      <c r="FW30" s="104"/>
      <c r="FX30" s="104"/>
      <c r="FY30" s="104"/>
      <c r="FZ30" s="104"/>
      <c r="GA30" s="104"/>
      <c r="GB30" s="104"/>
      <c r="GC30" s="104"/>
      <c r="GD30" s="104"/>
      <c r="GE30" s="104"/>
      <c r="GF30" s="104"/>
      <c r="GG30" s="104"/>
      <c r="GH30" s="104"/>
      <c r="GI30" s="104"/>
      <c r="GJ30" s="104"/>
      <c r="GK30" s="104"/>
      <c r="GL30" s="104"/>
      <c r="GM30" s="104"/>
      <c r="GN30" s="104"/>
      <c r="GO30" s="104"/>
      <c r="GP30" s="104"/>
      <c r="GQ30" s="104"/>
      <c r="GR30" s="104"/>
      <c r="GS30" s="104"/>
      <c r="GT30" s="104"/>
      <c r="GU30" s="104"/>
      <c r="GV30" s="104"/>
      <c r="GW30" s="104"/>
      <c r="GX30" s="104"/>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row>
    <row r="31" spans="1:256" ht="18.75">
      <c r="A31" s="81"/>
      <c r="B31" s="114"/>
      <c r="C31" s="102"/>
      <c r="D31" s="102"/>
      <c r="E31" s="115"/>
      <c r="F31" s="102"/>
      <c r="G31" s="102"/>
      <c r="H31" s="102"/>
      <c r="I31" s="115"/>
      <c r="J31" s="102"/>
      <c r="K31" s="102"/>
      <c r="L31" s="102"/>
      <c r="M31" s="104"/>
      <c r="N31" s="9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104"/>
      <c r="EA31" s="104"/>
      <c r="EB31" s="104"/>
      <c r="EC31" s="104"/>
      <c r="ED31" s="104"/>
      <c r="EE31" s="104"/>
      <c r="EF31" s="104"/>
      <c r="EG31" s="104"/>
      <c r="EH31" s="104"/>
      <c r="EI31" s="104"/>
      <c r="EJ31" s="104"/>
      <c r="EK31" s="104"/>
      <c r="EL31" s="104"/>
      <c r="EM31" s="104"/>
      <c r="EN31" s="104"/>
      <c r="EO31" s="104"/>
      <c r="EP31" s="104"/>
      <c r="EQ31" s="104"/>
      <c r="ER31" s="104"/>
      <c r="ES31" s="104"/>
      <c r="ET31" s="104"/>
      <c r="EU31" s="104"/>
      <c r="EV31" s="104"/>
      <c r="EW31" s="104"/>
      <c r="EX31" s="104"/>
      <c r="EY31" s="104"/>
      <c r="EZ31" s="104"/>
      <c r="FA31" s="104"/>
      <c r="FB31" s="104"/>
      <c r="FC31" s="104"/>
      <c r="FD31" s="104"/>
      <c r="FE31" s="104"/>
      <c r="FF31" s="104"/>
      <c r="FG31" s="104"/>
      <c r="FH31" s="104"/>
      <c r="FI31" s="104"/>
      <c r="FJ31" s="104"/>
      <c r="FK31" s="104"/>
      <c r="FL31" s="104"/>
      <c r="FM31" s="104"/>
      <c r="FN31" s="104"/>
      <c r="FO31" s="104"/>
      <c r="FP31" s="104"/>
      <c r="FQ31" s="104"/>
      <c r="FR31" s="104"/>
      <c r="FS31" s="104"/>
      <c r="FT31" s="104"/>
      <c r="FU31" s="104"/>
      <c r="FV31" s="104"/>
      <c r="FW31" s="104"/>
      <c r="FX31" s="104"/>
      <c r="FY31" s="104"/>
      <c r="FZ31" s="104"/>
      <c r="GA31" s="104"/>
      <c r="GB31" s="104"/>
      <c r="GC31" s="104"/>
      <c r="GD31" s="104"/>
      <c r="GE31" s="104"/>
      <c r="GF31" s="104"/>
      <c r="GG31" s="104"/>
      <c r="GH31" s="104"/>
      <c r="GI31" s="104"/>
      <c r="GJ31" s="104"/>
      <c r="GK31" s="104"/>
      <c r="GL31" s="104"/>
      <c r="GM31" s="104"/>
      <c r="GN31" s="104"/>
      <c r="GO31" s="104"/>
      <c r="GP31" s="104"/>
      <c r="GQ31" s="104"/>
      <c r="GR31" s="104"/>
      <c r="GS31" s="104"/>
      <c r="GT31" s="104"/>
      <c r="GU31" s="104"/>
      <c r="GV31" s="104"/>
      <c r="GW31" s="104"/>
      <c r="GX31" s="104"/>
      <c r="GY31" s="104"/>
      <c r="GZ31" s="104"/>
      <c r="HA31" s="104"/>
      <c r="HB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c r="IB31" s="104"/>
      <c r="IC31" s="104"/>
      <c r="ID31" s="104"/>
      <c r="IE31" s="104"/>
      <c r="IF31" s="104"/>
      <c r="IG31" s="104"/>
      <c r="IH31" s="104"/>
      <c r="II31" s="104"/>
      <c r="IJ31" s="104"/>
      <c r="IK31" s="104"/>
      <c r="IL31" s="104"/>
      <c r="IM31" s="104"/>
      <c r="IN31" s="104"/>
      <c r="IO31" s="104"/>
      <c r="IP31" s="104"/>
      <c r="IQ31" s="104"/>
      <c r="IR31" s="104"/>
      <c r="IS31" s="104"/>
      <c r="IT31" s="104"/>
      <c r="IU31" s="104"/>
      <c r="IV31" s="104"/>
    </row>
    <row r="32" spans="1:256" ht="18.75">
      <c r="A32" s="81"/>
      <c r="B32" s="114"/>
      <c r="C32" s="102"/>
      <c r="D32" s="102"/>
      <c r="E32" s="115"/>
      <c r="F32" s="102"/>
      <c r="G32" s="102"/>
      <c r="H32" s="102"/>
      <c r="I32" s="115"/>
      <c r="J32" s="102"/>
      <c r="K32" s="102"/>
      <c r="L32" s="102"/>
      <c r="M32" s="104"/>
      <c r="N32" s="9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104"/>
      <c r="DT32" s="104"/>
      <c r="DU32" s="104"/>
      <c r="DV32" s="104"/>
      <c r="DW32" s="104"/>
      <c r="DX32" s="104"/>
      <c r="DY32" s="104"/>
      <c r="DZ32" s="104"/>
      <c r="EA32" s="104"/>
      <c r="EB32" s="104"/>
      <c r="EC32" s="104"/>
      <c r="ED32" s="104"/>
      <c r="EE32" s="104"/>
      <c r="EF32" s="104"/>
      <c r="EG32" s="104"/>
      <c r="EH32" s="104"/>
      <c r="EI32" s="104"/>
      <c r="EJ32" s="104"/>
      <c r="EK32" s="104"/>
      <c r="EL32" s="104"/>
      <c r="EM32" s="104"/>
      <c r="EN32" s="104"/>
      <c r="EO32" s="104"/>
      <c r="EP32" s="104"/>
      <c r="EQ32" s="104"/>
      <c r="ER32" s="104"/>
      <c r="ES32" s="104"/>
      <c r="ET32" s="104"/>
      <c r="EU32" s="104"/>
      <c r="EV32" s="104"/>
      <c r="EW32" s="104"/>
      <c r="EX32" s="104"/>
      <c r="EY32" s="104"/>
      <c r="EZ32" s="104"/>
      <c r="FA32" s="104"/>
      <c r="FB32" s="104"/>
      <c r="FC32" s="104"/>
      <c r="FD32" s="104"/>
      <c r="FE32" s="104"/>
      <c r="FF32" s="104"/>
      <c r="FG32" s="104"/>
      <c r="FH32" s="104"/>
      <c r="FI32" s="104"/>
      <c r="FJ32" s="104"/>
      <c r="FK32" s="104"/>
      <c r="FL32" s="104"/>
      <c r="FM32" s="104"/>
      <c r="FN32" s="104"/>
      <c r="FO32" s="104"/>
      <c r="FP32" s="104"/>
      <c r="FQ32" s="104"/>
      <c r="FR32" s="104"/>
      <c r="FS32" s="104"/>
      <c r="FT32" s="104"/>
      <c r="FU32" s="104"/>
      <c r="FV32" s="104"/>
      <c r="FW32" s="104"/>
      <c r="FX32" s="104"/>
      <c r="FY32" s="104"/>
      <c r="FZ32" s="104"/>
      <c r="GA32" s="104"/>
      <c r="GB32" s="104"/>
      <c r="GC32" s="104"/>
      <c r="GD32" s="104"/>
      <c r="GE32" s="104"/>
      <c r="GF32" s="104"/>
      <c r="GG32" s="104"/>
      <c r="GH32" s="104"/>
      <c r="GI32" s="104"/>
      <c r="GJ32" s="104"/>
      <c r="GK32" s="104"/>
      <c r="GL32" s="104"/>
      <c r="GM32" s="104"/>
      <c r="GN32" s="104"/>
      <c r="GO32" s="104"/>
      <c r="GP32" s="104"/>
      <c r="GQ32" s="104"/>
      <c r="GR32" s="104"/>
      <c r="GS32" s="104"/>
      <c r="GT32" s="104"/>
      <c r="GU32" s="104"/>
      <c r="GV32" s="104"/>
      <c r="GW32" s="104"/>
      <c r="GX32" s="104"/>
      <c r="GY32" s="104"/>
      <c r="GZ32" s="104"/>
      <c r="HA32" s="104"/>
      <c r="HB32" s="104"/>
      <c r="HC32" s="104"/>
      <c r="HD32" s="104"/>
      <c r="HE32" s="104"/>
      <c r="HF32" s="104"/>
      <c r="HG32" s="104"/>
      <c r="HH32" s="104"/>
      <c r="HI32" s="104"/>
      <c r="HJ32" s="104"/>
      <c r="HK32" s="104"/>
      <c r="HL32" s="104"/>
      <c r="HM32" s="104"/>
      <c r="HN32" s="104"/>
      <c r="HO32" s="104"/>
      <c r="HP32" s="104"/>
      <c r="HQ32" s="104"/>
      <c r="HR32" s="104"/>
      <c r="HS32" s="104"/>
      <c r="HT32" s="104"/>
      <c r="HU32" s="104"/>
      <c r="HV32" s="104"/>
      <c r="HW32" s="104"/>
      <c r="HX32" s="104"/>
      <c r="HY32" s="104"/>
      <c r="HZ32" s="104"/>
      <c r="IA32" s="104"/>
      <c r="IB32" s="104"/>
      <c r="IC32" s="104"/>
      <c r="ID32" s="104"/>
      <c r="IE32" s="104"/>
      <c r="IF32" s="104"/>
      <c r="IG32" s="104"/>
      <c r="IH32" s="104"/>
      <c r="II32" s="104"/>
      <c r="IJ32" s="104"/>
      <c r="IK32" s="104"/>
      <c r="IL32" s="104"/>
      <c r="IM32" s="104"/>
      <c r="IN32" s="104"/>
      <c r="IO32" s="104"/>
      <c r="IP32" s="104"/>
      <c r="IQ32" s="104"/>
      <c r="IR32" s="104"/>
      <c r="IS32" s="104"/>
      <c r="IT32" s="104"/>
      <c r="IU32" s="104"/>
      <c r="IV32" s="104"/>
    </row>
    <row r="33" spans="1:256" ht="18.75">
      <c r="A33" s="81"/>
      <c r="B33" s="114"/>
      <c r="C33" s="102"/>
      <c r="D33" s="102"/>
      <c r="E33" s="115"/>
      <c r="F33" s="102"/>
      <c r="G33" s="102"/>
      <c r="H33" s="102"/>
      <c r="I33" s="115"/>
      <c r="J33" s="102"/>
      <c r="K33" s="102"/>
      <c r="L33" s="102"/>
      <c r="M33" s="104"/>
      <c r="N33" s="9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104"/>
      <c r="DT33" s="104"/>
      <c r="DU33" s="104"/>
      <c r="DV33" s="104"/>
      <c r="DW33" s="104"/>
      <c r="DX33" s="104"/>
      <c r="DY33" s="104"/>
      <c r="DZ33" s="104"/>
      <c r="EA33" s="104"/>
      <c r="EB33" s="104"/>
      <c r="EC33" s="104"/>
      <c r="ED33" s="104"/>
      <c r="EE33" s="104"/>
      <c r="EF33" s="104"/>
      <c r="EG33" s="104"/>
      <c r="EH33" s="104"/>
      <c r="EI33" s="104"/>
      <c r="EJ33" s="104"/>
      <c r="EK33" s="104"/>
      <c r="EL33" s="104"/>
      <c r="EM33" s="104"/>
      <c r="EN33" s="104"/>
      <c r="EO33" s="104"/>
      <c r="EP33" s="104"/>
      <c r="EQ33" s="104"/>
      <c r="ER33" s="104"/>
      <c r="ES33" s="104"/>
      <c r="ET33" s="104"/>
      <c r="EU33" s="104"/>
      <c r="EV33" s="104"/>
      <c r="EW33" s="104"/>
      <c r="EX33" s="104"/>
      <c r="EY33" s="104"/>
      <c r="EZ33" s="104"/>
      <c r="FA33" s="104"/>
      <c r="FB33" s="104"/>
      <c r="FC33" s="104"/>
      <c r="FD33" s="104"/>
      <c r="FE33" s="104"/>
      <c r="FF33" s="104"/>
      <c r="FG33" s="104"/>
      <c r="FH33" s="104"/>
      <c r="FI33" s="104"/>
      <c r="FJ33" s="104"/>
      <c r="FK33" s="104"/>
      <c r="FL33" s="104"/>
      <c r="FM33" s="104"/>
      <c r="FN33" s="104"/>
      <c r="FO33" s="104"/>
      <c r="FP33" s="104"/>
      <c r="FQ33" s="104"/>
      <c r="FR33" s="104"/>
      <c r="FS33" s="104"/>
      <c r="FT33" s="104"/>
      <c r="FU33" s="104"/>
      <c r="FV33" s="104"/>
      <c r="FW33" s="104"/>
      <c r="FX33" s="104"/>
      <c r="FY33" s="104"/>
      <c r="FZ33" s="104"/>
      <c r="GA33" s="104"/>
      <c r="GB33" s="104"/>
      <c r="GC33" s="104"/>
      <c r="GD33" s="104"/>
      <c r="GE33" s="104"/>
      <c r="GF33" s="104"/>
      <c r="GG33" s="104"/>
      <c r="GH33" s="104"/>
      <c r="GI33" s="104"/>
      <c r="GJ33" s="104"/>
      <c r="GK33" s="104"/>
      <c r="GL33" s="104"/>
      <c r="GM33" s="104"/>
      <c r="GN33" s="104"/>
      <c r="GO33" s="104"/>
      <c r="GP33" s="104"/>
      <c r="GQ33" s="104"/>
      <c r="GR33" s="104"/>
      <c r="GS33" s="104"/>
      <c r="GT33" s="104"/>
      <c r="GU33" s="104"/>
      <c r="GV33" s="104"/>
      <c r="GW33" s="104"/>
      <c r="GX33" s="104"/>
      <c r="GY33" s="104"/>
      <c r="GZ33" s="104"/>
      <c r="HA33" s="104"/>
      <c r="HB33" s="104"/>
      <c r="HC33" s="104"/>
      <c r="HD33" s="104"/>
      <c r="HE33" s="104"/>
      <c r="HF33" s="104"/>
      <c r="HG33" s="104"/>
      <c r="HH33" s="104"/>
      <c r="HI33" s="104"/>
      <c r="HJ33" s="104"/>
      <c r="HK33" s="104"/>
      <c r="HL33" s="104"/>
      <c r="HM33" s="104"/>
      <c r="HN33" s="104"/>
      <c r="HO33" s="104"/>
      <c r="HP33" s="104"/>
      <c r="HQ33" s="104"/>
      <c r="HR33" s="104"/>
      <c r="HS33" s="104"/>
      <c r="HT33" s="104"/>
      <c r="HU33" s="104"/>
      <c r="HV33" s="104"/>
      <c r="HW33" s="104"/>
      <c r="HX33" s="104"/>
      <c r="HY33" s="104"/>
      <c r="HZ33" s="104"/>
      <c r="IA33" s="104"/>
      <c r="IB33" s="104"/>
      <c r="IC33" s="104"/>
      <c r="ID33" s="104"/>
      <c r="IE33" s="104"/>
      <c r="IF33" s="104"/>
      <c r="IG33" s="104"/>
      <c r="IH33" s="104"/>
      <c r="II33" s="104"/>
      <c r="IJ33" s="104"/>
      <c r="IK33" s="104"/>
      <c r="IL33" s="104"/>
      <c r="IM33" s="104"/>
      <c r="IN33" s="104"/>
      <c r="IO33" s="104"/>
      <c r="IP33" s="104"/>
      <c r="IQ33" s="104"/>
      <c r="IR33" s="104"/>
      <c r="IS33" s="104"/>
      <c r="IT33" s="104"/>
      <c r="IU33" s="104"/>
      <c r="IV33" s="104"/>
    </row>
    <row r="34" spans="1:256" ht="18.75">
      <c r="A34" s="104"/>
      <c r="B34" s="104"/>
      <c r="C34" s="116"/>
      <c r="D34" s="116"/>
      <c r="E34" s="116"/>
      <c r="F34" s="116"/>
      <c r="G34" s="116"/>
      <c r="H34" s="116"/>
      <c r="I34" s="116"/>
      <c r="J34" s="116"/>
      <c r="K34" s="116"/>
      <c r="L34" s="116"/>
      <c r="M34" s="104"/>
      <c r="N34" s="9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104"/>
      <c r="HP34" s="104"/>
      <c r="HQ34" s="104"/>
      <c r="HR34" s="104"/>
      <c r="HS34" s="104"/>
      <c r="HT34" s="104"/>
      <c r="HU34" s="104"/>
      <c r="HV34" s="104"/>
      <c r="HW34" s="104"/>
      <c r="HX34" s="104"/>
      <c r="HY34" s="104"/>
      <c r="HZ34" s="104"/>
      <c r="IA34" s="104"/>
      <c r="IB34" s="104"/>
      <c r="IC34" s="104"/>
      <c r="ID34" s="104"/>
      <c r="IE34" s="104"/>
      <c r="IF34" s="104"/>
      <c r="IG34" s="104"/>
      <c r="IH34" s="104"/>
      <c r="II34" s="104"/>
      <c r="IJ34" s="104"/>
      <c r="IK34" s="104"/>
      <c r="IL34" s="104"/>
      <c r="IM34" s="104"/>
      <c r="IN34" s="104"/>
      <c r="IO34" s="104"/>
      <c r="IP34" s="104"/>
      <c r="IQ34" s="104"/>
      <c r="IR34" s="104"/>
      <c r="IS34" s="104"/>
      <c r="IT34" s="104"/>
      <c r="IU34" s="104"/>
      <c r="IV34" s="104"/>
    </row>
  </sheetData>
  <mergeCells count="16">
    <mergeCell ref="K6:K7"/>
    <mergeCell ref="K1:L1"/>
    <mergeCell ref="A2:L2"/>
    <mergeCell ref="A3:L3"/>
    <mergeCell ref="K4:M4"/>
    <mergeCell ref="A5:A7"/>
    <mergeCell ref="B5:B7"/>
    <mergeCell ref="C5:C7"/>
    <mergeCell ref="D5:G5"/>
    <mergeCell ref="H5:K5"/>
    <mergeCell ref="L5:L7"/>
    <mergeCell ref="D6:E6"/>
    <mergeCell ref="F6:F7"/>
    <mergeCell ref="G6:G7"/>
    <mergeCell ref="H6:I6"/>
    <mergeCell ref="J6:J7"/>
  </mergeCells>
  <pageMargins left="0.7" right="0.45" top="0.37" bottom="0.32" header="0.3" footer="0.3"/>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01</vt:lpstr>
      <vt:lpstr>02</vt:lpstr>
      <vt:lpstr>03</vt:lpstr>
      <vt:lpstr>'02'!Print_Titles</vt:lpstr>
      <vt:lpstr>'03'!Print_Titles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2026-06-12T02:02:04Z</cp:lastPrinted>
  <dcterms:created xsi:type="dcterms:W3CDTF">2026-06-05T01:55:26Z</dcterms:created>
  <dcterms:modified xsi:type="dcterms:W3CDTF">2026-06-12T02:39:35Z</dcterms:modified>
</cp:coreProperties>
</file>